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activeTab="23"/>
  </bookViews>
  <sheets>
    <sheet name="1" sheetId="1" r:id="rId1"/>
    <sheet name="прил2" sheetId="2" state="hidden" r:id="rId2"/>
    <sheet name="2" sheetId="3" state="hidden" r:id="rId3"/>
    <sheet name="3" sheetId="4" state="hidden" r:id="rId4"/>
    <sheet name="4" sheetId="5" state="hidden" r:id="rId5"/>
    <sheet name="5" sheetId="6" r:id="rId6"/>
    <sheet name="прил6" sheetId="7" state="hidden" r:id="rId7"/>
    <sheet name="6" sheetId="8" state="hidden" r:id="rId8"/>
    <sheet name="7" sheetId="9" r:id="rId9"/>
    <sheet name="прил8" sheetId="10" state="hidden" r:id="rId10"/>
    <sheet name="8" sheetId="11" state="hidden" r:id="rId11"/>
    <sheet name="9" sheetId="12" r:id="rId12"/>
    <sheet name="прил10" sheetId="13" state="hidden" r:id="rId13"/>
    <sheet name="прил12" sheetId="14" state="hidden" r:id="rId14"/>
    <sheet name="10" sheetId="15" state="hidden" r:id="rId15"/>
    <sheet name="прил14" sheetId="16" state="hidden" r:id="rId16"/>
    <sheet name="прил16" sheetId="17" state="hidden" r:id="rId17"/>
    <sheet name="11" sheetId="18" state="hidden" r:id="rId18"/>
    <sheet name="12" sheetId="19" state="hidden" r:id="rId19"/>
    <sheet name="13" sheetId="20" state="hidden" r:id="rId20"/>
    <sheet name="14" sheetId="21" state="hidden" r:id="rId21"/>
    <sheet name="15" sheetId="22" state="hidden" r:id="rId22"/>
    <sheet name="16" sheetId="23" state="hidden" r:id="rId23"/>
    <sheet name="Отчет о совместимости" sheetId="24" r:id="rId24"/>
  </sheets>
  <externalReferences>
    <externalReference r:id="rId27"/>
  </externalReferences>
  <definedNames>
    <definedName name="_xlnm.Print_Titles" localSheetId="3">'3'!$11:$11</definedName>
    <definedName name="_xlnm.Print_Titles" localSheetId="5">'5'!$13:$13</definedName>
    <definedName name="_xlnm.Print_Titles" localSheetId="8">'7'!$10:$10</definedName>
    <definedName name="_xlnm.Print_Titles" localSheetId="11">'9'!$10:$10</definedName>
    <definedName name="_xlnm.Print_Titles" localSheetId="13">'прил12'!$11:$11</definedName>
    <definedName name="_xlnm.Print_Titles" localSheetId="6">'прил6'!$12:$12</definedName>
    <definedName name="_xlnm.Print_Titles" localSheetId="9">'прил8'!$10:$10</definedName>
    <definedName name="_xlnm.Print_Area" localSheetId="0">'1'!$A$1:$C$30</definedName>
    <definedName name="_xlnm.Print_Area" localSheetId="19">'13'!$A$1:$D$28</definedName>
    <definedName name="_xlnm.Print_Area" localSheetId="3">'3'!$A$1:$C$69</definedName>
    <definedName name="_xlnm.Print_Area" localSheetId="4">'4'!$A$1:$C$17</definedName>
    <definedName name="_xlnm.Print_Area" localSheetId="5">'5'!$A$1:$C$72</definedName>
    <definedName name="_xlnm.Print_Area" localSheetId="7">'6'!$A$1:$E$69</definedName>
    <definedName name="_xlnm.Print_Area" localSheetId="8">'7'!$A$1:$G$194</definedName>
    <definedName name="_xlnm.Print_Area" localSheetId="11">'9'!$A$1:$H$184</definedName>
    <definedName name="_xlnm.Print_Area" localSheetId="12">'прил10'!$A$1:$I$111</definedName>
    <definedName name="_xlnm.Print_Area" localSheetId="13">'прил12'!$A$1:$H$29</definedName>
    <definedName name="_xlnm.Print_Area" localSheetId="1">'прил2'!$A$1:$D$28</definedName>
    <definedName name="_xlnm.Print_Area" localSheetId="6">'прил6'!$A$1:$D$70</definedName>
    <definedName name="_xlnm.Print_Area" localSheetId="9">'прил8'!$A$1:$H$110</definedName>
  </definedNames>
  <calcPr fullCalcOnLoad="1"/>
</workbook>
</file>

<file path=xl/comments11.xml><?xml version="1.0" encoding="utf-8"?>
<comments xmlns="http://schemas.openxmlformats.org/spreadsheetml/2006/main">
  <authors>
    <author>User</author>
    <author>Пользователь</author>
  </authors>
  <commentList>
    <comment ref="H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182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Пользователь</author>
    <author>User</author>
  </authors>
  <commentList>
    <comment ref="A196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  <comment ref="H17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<sst xmlns="http://schemas.openxmlformats.org/spreadsheetml/2006/main" count="8547" uniqueCount="1157">
  <si>
    <t>Прочие безвозмездные поступления в бюджеты поселений</t>
  </si>
  <si>
    <t>2 08 05000 10 0000 180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</si>
  <si>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</si>
  <si>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</si>
  <si>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2 18 05020 10 0000 151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</si>
  <si>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</si>
  <si>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2 18 05010 10 0000 180</t>
  </si>
  <si>
    <t>2 18 05020 10 0000 180</t>
  </si>
  <si>
    <t>2 18 05030 10 0000 180</t>
  </si>
  <si>
    <t>2 19 05000 10 0000 151</t>
  </si>
  <si>
    <t>1 11 08050 10 0000 120</t>
  </si>
  <si>
    <t>1 11 09015 10 0000 120</t>
  </si>
  <si>
    <t>1 11 09025 10 0000 120</t>
  </si>
  <si>
    <t>1 15 02050 10 0000 140</t>
  </si>
  <si>
    <t>1 16 23051 10 0000 140</t>
  </si>
  <si>
    <t>1 16 23052 10 0000 140</t>
  </si>
  <si>
    <t>1 16 32000 10 0000 140</t>
  </si>
  <si>
    <t>1 16 90050 10 0000 140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</si>
  <si>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</si>
  <si>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</si>
  <si>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</si>
  <si>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</si>
  <si>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</si>
  <si>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</si>
  <si>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</si>
  <si>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</si>
  <si>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</si>
  <si>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</si>
  <si>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</si>
  <si>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</si>
  <si>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</si>
  <si>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</si>
  <si>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</si>
  <si>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</si>
  <si>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</si>
  <si>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</si>
  <si>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</si>
  <si>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</si>
  <si>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</si>
  <si>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</si>
  <si>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</si>
  <si>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</si>
  <si>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</si>
  <si>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</si>
  <si>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</si>
  <si>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</si>
  <si>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</si>
  <si>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</si>
  <si>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</si>
  <si>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</si>
  <si>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</si>
  <si>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</si>
  <si>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</si>
  <si>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</si>
  <si>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</si>
  <si>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</si>
  <si>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</si>
  <si>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</si>
  <si>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</si>
  <si>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Приложение №12</t>
  </si>
  <si>
    <t>Объем привлечения средств в 2016г.</t>
  </si>
  <si>
    <t>Объем привлечения средств в 2017г.</t>
  </si>
  <si>
    <t>Приложение №14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</si>
  <si>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</si>
  <si>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</si>
  <si>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</si>
  <si>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</si>
  <si>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</si>
  <si>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</si>
  <si>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</si>
  <si>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</si>
  <si>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</si>
  <si>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</si>
  <si>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2015 году, тыс.рублей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</si>
  <si>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</si>
  <si>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</si>
  <si>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</si>
  <si>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</si>
  <si>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</si>
  <si>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</si>
  <si>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</si>
  <si>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</si>
  <si>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2 02 04000 00 0000 151</t>
  </si>
  <si>
    <t>2 07 00000 00 0000 180</t>
  </si>
  <si>
    <t>Прочие безвозмездные поступления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</si>
  <si>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</si>
  <si>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</si>
  <si>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</si>
  <si>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</si>
  <si>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</si>
  <si>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</si>
  <si>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</si>
  <si>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</si>
  <si>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</si>
  <si>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</si>
  <si>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</si>
  <si>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</si>
  <si>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</si>
  <si>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</si>
  <si>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</si>
  <si>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</si>
  <si>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</si>
  <si>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</si>
  <si>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</si>
  <si>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</si>
  <si>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</si>
  <si>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</si>
  <si>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</si>
  <si>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</si>
  <si>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</si>
  <si>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</si>
  <si>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</si>
  <si>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</si>
  <si>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</si>
  <si>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</si>
  <si>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</si>
  <si>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</si>
  <si>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</si>
  <si>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</si>
  <si>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</si>
  <si>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</si>
  <si>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</si>
  <si>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</si>
  <si>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</si>
  <si>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</si>
  <si>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</si>
  <si>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</si>
  <si>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</si>
  <si>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трасферты</t>
  </si>
  <si>
    <t>Доходы бюджета - ИТОГО</t>
  </si>
  <si>
    <t>Приложение №6</t>
  </si>
  <si>
    <t>Сумма  на 2017 год</t>
  </si>
  <si>
    <t>Сумма  на 2016 год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</si>
  <si>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</si>
  <si>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</si>
  <si>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</si>
  <si>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Приложение №4</t>
  </si>
  <si>
    <t>01 03 0100 10 0000 710</t>
  </si>
  <si>
    <t>01 03 0100 10 0000 810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</si>
  <si>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</si>
  <si>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</si>
  <si>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</si>
  <si>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</si>
  <si>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</si>
  <si>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Перечень   главных  администраторов доходов</t>
  </si>
  <si>
    <t xml:space="preserve">Код главного администратора доходов
</t>
  </si>
  <si>
    <t>Приложение №3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</si>
  <si>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</si>
  <si>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</si>
  <si>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</si>
  <si>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</si>
  <si>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</si>
  <si>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</si>
  <si>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</si>
  <si>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</si>
  <si>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</si>
  <si>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</si>
  <si>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</si>
  <si>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</si>
  <si>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</si>
  <si>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</si>
  <si>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</si>
  <si>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</si>
  <si>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</si>
  <si>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</si>
  <si>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</si>
  <si>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</si>
  <si>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</si>
  <si>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</si>
  <si>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13</t>
  </si>
  <si>
    <t>05 0</t>
  </si>
  <si>
    <t>09 0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</si>
  <si>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</si>
  <si>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</si>
  <si>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</si>
  <si>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</si>
  <si>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</si>
  <si>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</si>
  <si>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</si>
  <si>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</si>
  <si>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</si>
  <si>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</si>
  <si>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</si>
  <si>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</si>
  <si>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</si>
  <si>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</si>
  <si>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</si>
  <si>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</si>
  <si>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</si>
  <si>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</si>
  <si>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</si>
  <si>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</si>
  <si>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</si>
  <si>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</si>
  <si>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ОБРАЗОВАНИЕ</t>
  </si>
  <si>
    <t>Молодежная политика и оздоровление детей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</si>
  <si>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</si>
  <si>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</si>
  <si>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</si>
  <si>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</si>
  <si>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</si>
  <si>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тыс.руб.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</si>
  <si>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</si>
  <si>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</si>
  <si>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</si>
  <si>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</si>
  <si>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</si>
  <si>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</si>
  <si>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</si>
  <si>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>1444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</si>
  <si>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</si>
  <si>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</si>
  <si>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</si>
  <si>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</si>
  <si>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</si>
  <si>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</si>
  <si>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</si>
  <si>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</si>
  <si>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</si>
  <si>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</si>
  <si>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</si>
  <si>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</si>
  <si>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</si>
  <si>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</si>
  <si>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 xml:space="preserve">08 0 </t>
  </si>
  <si>
    <t>1414</t>
  </si>
  <si>
    <t>Реализация мероприятий в сфере молодежной политики</t>
  </si>
  <si>
    <t>1406</t>
  </si>
  <si>
    <t>09 1</t>
  </si>
  <si>
    <t>1437</t>
  </si>
  <si>
    <t>Мероприятия, направленные на развитие муниципальной службы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</si>
  <si>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</si>
  <si>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</si>
  <si>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</si>
  <si>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</si>
  <si>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</si>
  <si>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</si>
  <si>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</si>
  <si>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</si>
  <si>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</si>
  <si>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</si>
  <si>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</si>
  <si>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</si>
  <si>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76 0</t>
  </si>
  <si>
    <t>Реализация государственных функций, связанных с общегосударственным управлением</t>
  </si>
  <si>
    <t>76 1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</si>
  <si>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</si>
  <si>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</si>
  <si>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</si>
  <si>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</si>
  <si>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</si>
  <si>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</si>
  <si>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</si>
  <si>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</si>
  <si>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</si>
  <si>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</si>
  <si>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</si>
  <si>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</si>
  <si>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Приложение №8</t>
  </si>
  <si>
    <t>Сумма на 2017 год</t>
  </si>
  <si>
    <t>Сумма на 2016 год</t>
  </si>
  <si>
    <t>Приложение №10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</si>
  <si>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</si>
  <si>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</si>
  <si>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</si>
  <si>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</si>
  <si>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</si>
  <si>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</si>
  <si>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</si>
  <si>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</si>
  <si>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</si>
  <si>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</si>
  <si>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</si>
  <si>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</si>
  <si>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</si>
  <si>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</si>
  <si>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</si>
  <si>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</si>
  <si>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2 07 05030 10 0000 180</t>
  </si>
  <si>
    <t xml:space="preserve">Прочие безвозмездные поступления в бюджеты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</si>
  <si>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 соответствии с законодательными актами Российской Федерации на совершение нотариальных действий</t>
  </si>
  <si>
    <t>1 11 01050 10 0000 120</t>
  </si>
  <si>
    <t>1 11 02085 10 0000 120</t>
  </si>
  <si>
    <t>1 11 03050 10 0000 120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</si>
  <si>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</si>
  <si>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</si>
  <si>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</si>
  <si>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</si>
  <si>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1 11 05093 10 0000 120</t>
  </si>
  <si>
    <t>1 11 07015 10 0000 120</t>
  </si>
  <si>
    <t>1 11 09035 10 0000 120</t>
  </si>
  <si>
    <t>1 11 09045 10 0000 120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</si>
  <si>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</si>
  <si>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</si>
  <si>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</si>
  <si>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1 14 01050 10 0000 410</t>
  </si>
  <si>
    <t>1 14 02052 10 0000 410</t>
  </si>
  <si>
    <t>1 14 02053 10 0000 410</t>
  </si>
  <si>
    <t>1 14 02052 10 0000 440</t>
  </si>
  <si>
    <t>1 14 02053 10 0000 440</t>
  </si>
  <si>
    <t>1 14 03050 10 0000 410</t>
  </si>
  <si>
    <t>1 14 03050 10 0000 440</t>
  </si>
  <si>
    <t>1  14  04050 10 0000 420</t>
  </si>
  <si>
    <t>1  14  06025 10 0000 430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</si>
  <si>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</si>
  <si>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1  16  18050 10 0000 140</t>
  </si>
  <si>
    <t>1  16 33050 10 0000 140</t>
  </si>
  <si>
    <t>1  16 37040  10 0000 140</t>
  </si>
  <si>
    <t>1 17 01050 10  0000  180</t>
  </si>
  <si>
    <t>1 17  02020 10 0000 180</t>
  </si>
  <si>
    <t>1  17 05050 10  0000 180</t>
  </si>
  <si>
    <t>2  02  01001 10  0000 151</t>
  </si>
  <si>
    <t>2  02 01003  10  0000 151</t>
  </si>
  <si>
    <t>2  02 02999  10  0000 151</t>
  </si>
  <si>
    <t>2 02  03015  10  0000 151</t>
  </si>
  <si>
    <t>2 02  03999 10  0000 151</t>
  </si>
  <si>
    <t xml:space="preserve">** Главными администраторами доходов, администраторами доходов по группе доходов «2 00 00000  00 0000 000  Безвозмездные поступления» (в части доходов, зачисляемых в бюджет муниципального района)  являются уполномоченные органы местного самоуправления, 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</si>
  <si>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</si>
  <si>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</si>
  <si>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</si>
  <si>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</si>
  <si>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</si>
  <si>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</si>
  <si>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</si>
  <si>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1  11  05035  10  0000  120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</si>
  <si>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</si>
  <si>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</si>
  <si>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1 01 02020 01 0000 110</t>
  </si>
  <si>
    <t>1 03 00000 00 0000 000</t>
  </si>
  <si>
    <t>1 03 02000 01 0000 110</t>
  </si>
  <si>
    <t>1 03 02240 01 0000 110</t>
  </si>
  <si>
    <t>1 03 02230 01 0000 110</t>
  </si>
  <si>
    <t>1 03 02250 01 0000 110</t>
  </si>
  <si>
    <t>1 03 02260 01 0000 110</t>
  </si>
  <si>
    <t>Доходы от уплаты акцизов на дизильное топливо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</si>
  <si>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</si>
  <si>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</si>
  <si>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</si>
  <si>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1 05 00000 00 0000 000</t>
  </si>
  <si>
    <t>1 05 03000 01 0000 110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</si>
  <si>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</si>
  <si>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</si>
  <si>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</si>
  <si>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</si>
  <si>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1 13 00000 00 0000 000</t>
  </si>
  <si>
    <t>1 13 01990 00 0000 130</t>
  </si>
  <si>
    <t>1 14 06020 00 0000 430</t>
  </si>
  <si>
    <t>1 14 06025 10 0000 430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</si>
  <si>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</si>
  <si>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</si>
  <si>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 вопросов 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</si>
  <si>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</si>
  <si>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</si>
  <si>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2 07 05000 10 0000 180</t>
  </si>
  <si>
    <t>ОХО</t>
  </si>
  <si>
    <t>1434</t>
  </si>
  <si>
    <t>04 0</t>
  </si>
  <si>
    <t>04 1</t>
  </si>
  <si>
    <t>1470</t>
  </si>
  <si>
    <t>Проведение муниципальной политики в области имущественных и земельных отношений на территории муниципального образования</t>
  </si>
  <si>
    <t>Муниципальная программа __________________________ сельсовета Поныровского района Курской области «Повышение эффективности работы с молодежью, развитие физической культуры и спорта в _____________________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</si>
  <si>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_________ сельсовета Поныровского района Курской области «Повышение эффективности работы с молодежью, развитие физической культуры и спорта в _____________________ сельсовете Поныровского района Курской области»</t>
  </si>
  <si>
    <t>Муниципальная программа _____________кого сельсовета Поныровского района Курской области «Социальная поддержка граждан в _____________ком сельсовете Поныровского района Курской области»</t>
  </si>
  <si>
    <t>Подпрограмма «Развитие мер социальной поддержки отдельных категорий граждан» муниципальной программы _________ сельсовета Поныровского района Курской области «Социальная поддержка граждан в _________ сельсовете Поныровского района Курской области»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</si>
  <si>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</si>
  <si>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Прочие расходы </t>
  </si>
  <si>
    <t>1439</t>
  </si>
  <si>
    <t>публикации</t>
  </si>
  <si>
    <t>Реализация мероприятий по распространению официальной информации</t>
  </si>
  <si>
    <t>Курской области на 2015 год и  на плановый период 2016 и 2017 годов"</t>
  </si>
  <si>
    <t xml:space="preserve">Распределение бюджетных ассигнований </t>
  </si>
  <si>
    <t xml:space="preserve">на реализацию муниципальных программ </t>
  </si>
  <si>
    <t>Приложение №16</t>
  </si>
  <si>
    <t xml:space="preserve"> в плановом периоде 2016 и 2017 годов</t>
  </si>
  <si>
    <t>на плановый период 2016 и 2017 годов</t>
  </si>
  <si>
    <t xml:space="preserve">
Наименование главного администратора  доходов бюджета поселения
</t>
  </si>
  <si>
    <t>Выполнение других обязательств ____________ сельсовета Поныровского района Курской области</t>
  </si>
  <si>
    <t>Муниципальная программа ___Возовского сельсовета Поныровского района Курской области «Социальная поддержка граждан в _____________ком сельсовете Поныровского района Курской области»</t>
  </si>
  <si>
    <t>бюджета 2-го Поныровского сельсовета Поныровского района Курской области на 2016-2017 года</t>
  </si>
  <si>
    <t>Администрация 2-го Поныровского сельсовета Поныровского района Курской области</t>
  </si>
  <si>
    <t>Муниципальная программа 2-го Поныровского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</si>
  <si>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>Выполнение других обязательств 2-го Поныровского сельсовета Поныровского района Курской области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</si>
  <si>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2-го Поныровского сельсовета Поныровского района Курской области «Пожарная безопасность и защита населения и территории 2-го Поныровского сельсовета Поныровского района Курской области от чрезвычайных ситуаций"  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</si>
  <si>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2-го Поныровского сельсовета Поныровского района Курской области от чрезвычайных ситуаций"  </t>
  </si>
  <si>
    <t>Муниципальная программа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</si>
  <si>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</si>
  <si>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Муниципальная программа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</si>
  <si>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2-ом Поныровском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</si>
  <si>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</si>
  <si>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</si>
  <si>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«Искусство» муниципальной программы 2-го Поныровского сельсовета Поныровского района Курской области «Развитие культуры в 2-ом Поныровском сельсовете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</si>
  <si>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</si>
  <si>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Распределение бюджетных ассигнований по разделам, подразделам, целевым статьям (муниципальным программам 2-го Поныровского сельсовета Поныровского района Курской области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бюджета 2-го Поныровского  сельсовета Поныровского района Курской области на плановый период 2016 и 2017 годов</t>
  </si>
  <si>
    <t>Подпрограмма «Реализация мероприятий, направленных на развитие муниципальной службы» муниципальной программы 2-го Поныровского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</si>
  <si>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2-го Поныровского  сельсовета Поныровского района Курской области от чрезвычайных ситуаций"  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</si>
  <si>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 2-го Поныровского сельсовета Поныровского района Курской области от чрезвычайных ситуаций"  </t>
  </si>
  <si>
    <t>Муниципальная программа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</si>
  <si>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2-го Поныровского сельсовета Поныровского района Курской области «Управление муниципальным имуществом и земельными ресурсами 2-го Поныровского  сельсовета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</si>
  <si>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</si>
  <si>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области"Благоустройство и содержание территории  2-го Поныровского сельсовета Поныровского района Курской области"</t>
  </si>
  <si>
    <t>Подпрограмма «Организация благоустройства территории 2-го Поныровского 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сельсовета Поныровского района Курской области»</t>
  </si>
  <si>
    <t>Муниципальная программа 2-го Поныровского сельсовета Поныровского района Курской области «Развитие культуры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</si>
  <si>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</si>
  <si>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 сельсовете Поныровского района Курской области»</t>
  </si>
  <si>
    <t>Подпрограмма «Организация благоустройства территории 2-го Поныровского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сельсовета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</si>
  <si>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</si>
  <si>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>Ведомственная структура расходов бюджета 2-го Поныровского сельсовета Поныровского района Курской области на плановый период 2016 и 2017 годы</t>
  </si>
  <si>
    <t>Муниципальная программа 2-го Поныровского 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</si>
  <si>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муниципальной программы 2-го Поныровского  сельсовета Поныровского района Курской области «Развитие муниципальной службы в 2-ом Поныровском  сельсовете Поныровского района Курской области»</t>
  </si>
  <si>
    <t>Подпрограмма «Энергосбережение в 2-ом Поныровском 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</si>
  <si>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«Организация благоустройства территории 2-го Поныровского 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 сельсовета Поныровского района Курской области»</t>
  </si>
  <si>
    <t>Подпрограмма «Искусство» муниципальной программы 2-го Поныровского сельсовета Поныровского района Курской области «Развитие культуры в 2-ом Поныровском  сельсовете Поныровского района Курской области»</t>
  </si>
  <si>
    <t>Муниципальная программа 2-го Поныровского 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</si>
  <si>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 2-ом Поныровском 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</si>
  <si>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«Социальная поддержка граждан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</si>
  <si>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«Развитие муниципальной службы в 2-ом Поныровском  сельсовете Поныровского района Курской области»</t>
  </si>
  <si>
    <t>Подпрограмма «Развитие мер социальной поддержки отдельных категорий граждан» муниципальной программы 2-го Поныровского сельсовета Поныровского района Курской области «Социальная поддержка граждан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</si>
  <si>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</si>
  <si>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</si>
  <si>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 xml:space="preserve">Программа муниципальных внутренних заимствований 2-го Поныровского </t>
  </si>
  <si>
    <t xml:space="preserve"> сельсовета Поныровского района Курской области на 2016 - 2017 годы</t>
  </si>
  <si>
    <t>2-го Поныровского сельсовета Поныровского района по возможным гарантийным случаям, в 2015 году</t>
  </si>
  <si>
    <t>2-го Поныровского сельсовета Поныровского района Курской области на 2016 - 2017 годы</t>
  </si>
  <si>
    <t>1.1. Перечень подлежащих предоставлению муниципальных гарантий 2-го Поныровского сельсовета Поныровского района в 2014 году</t>
  </si>
  <si>
    <t>Исполнение муниципальных гарантий 2-го Поныровского сельсовета Поныровского района</t>
  </si>
  <si>
    <t>к решению Собрания Депутатов 2-го Поныровского сельсовета</t>
  </si>
  <si>
    <t>"О бюджете 2-го Поныровского сельсовета Поныровского района</t>
  </si>
  <si>
    <t>к решению Собрания Депутатов  2-го Поныровского сельсовета</t>
  </si>
  <si>
    <t>"О бюджете  2-го Поныровского сельсовета Поныровского района</t>
  </si>
  <si>
    <t xml:space="preserve">  и межбюджетных трансфертов, получаемых из других бюджетов бюджетной системы Российской Федерации</t>
  </si>
  <si>
    <t xml:space="preserve">Поступления доходов в бюджет 2-го Поныровского сельсовета Поныровского района Курской области </t>
  </si>
  <si>
    <t>Всего  источников финансирования дефицитов бюджетов</t>
  </si>
  <si>
    <t xml:space="preserve">и межбюджетных трансфертов, получаемых из других бюджетов бюджетной системы </t>
  </si>
  <si>
    <t>Условно утвержденные расходы</t>
  </si>
  <si>
    <t>Поныровского района Курской области  от 09 декабря 2014г. № 21</t>
  </si>
  <si>
    <t>Поныровского района Курской области от 09 декабря 2014г. № 21</t>
  </si>
  <si>
    <t>Поныровского района  Курской области от 09 декабря 2014 г. № 21</t>
  </si>
  <si>
    <t>Поныровского района Курской области  от  09 декабря 2014г. № 21</t>
  </si>
  <si>
    <t>5118</t>
  </si>
  <si>
    <t>1 06 06033 10 0000 110</t>
  </si>
  <si>
    <t>1 06 06040 00 0000 110</t>
  </si>
  <si>
    <t>1 06 06043 10 0000 110</t>
  </si>
  <si>
    <t>0000000</t>
  </si>
  <si>
    <t>00С1402</t>
  </si>
  <si>
    <t>0051180</t>
  </si>
  <si>
    <t>01С1434</t>
  </si>
  <si>
    <t>01С1433</t>
  </si>
  <si>
    <t>01С1401</t>
  </si>
  <si>
    <t>000000</t>
  </si>
  <si>
    <t>0 0 1</t>
  </si>
  <si>
    <t>Поныровского района Курской области  от ___ декабря 2015г. № ___</t>
  </si>
  <si>
    <t>10</t>
  </si>
  <si>
    <t>Приложение №9</t>
  </si>
  <si>
    <t xml:space="preserve">Муниципальная программа Верхне-Смородинского сельсовета Поныровского района Курской области «Пожарная безопасность и защита населения и территории Верхне-Смородинского сельсовета Поныровского района Курской области от чрезвычайных ситуаций"  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</si>
  <si>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Верхне-Смородинского сельсовета Поныровского района Курской области «Пожарная безопасность и защита населения и территории Верхне-Смородинского сельсовета Поныровского района Курской области от чрезвычайных ситуаций"  </t>
  </si>
  <si>
    <t>Муниципальная программа Верхне-Смородинского сельсовета Поныровского района Курской области «Энергосбережение и повышение энергетической эффективности в Ольховатском сельсовете Поныровского района Курской области»</t>
  </si>
  <si>
    <t>Подпрограмма «Энергосбережение в Ольховатском сельсовете Поныровского района Курской области» муниципальной программы Верхне-Смородинского сельсовета Поныровского района Курской области «Энергосбережение и повышение энергетической эффективности в Ольховатском  сельсовете Поныровского района Курской области»</t>
  </si>
  <si>
    <t>Земельный налог с физических лиц</t>
  </si>
  <si>
    <t>Земельный налог с физических лиц, обладающих земельным участком , расположенным в границах сельских поселений</t>
  </si>
  <si>
    <t>Земельный налог с организаций</t>
  </si>
  <si>
    <t>1 06 06030 03 0000 110</t>
  </si>
  <si>
    <t>Земельный налог с организаций, обладающих земельным участком , расположенным в границах сельских поселений</t>
  </si>
  <si>
    <t>Выполнение других обязательств Возовского сельсовета Поныровского района Курской области</t>
  </si>
  <si>
    <t>рублей</t>
  </si>
  <si>
    <t>1  11 05035 10  0000  120</t>
  </si>
  <si>
    <t>00 С1402</t>
  </si>
  <si>
    <t>00 00000</t>
  </si>
  <si>
    <t>00 С1437</t>
  </si>
  <si>
    <t>00 С1404</t>
  </si>
  <si>
    <t>00 С1401</t>
  </si>
  <si>
    <t>00 С1439</t>
  </si>
  <si>
    <t>13 2</t>
  </si>
  <si>
    <t>01 00000</t>
  </si>
  <si>
    <t>01 П1460</t>
  </si>
  <si>
    <t>Муниципальная программа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t>
  </si>
  <si>
    <t>Подпрограмма «Снижение рисков и смягчение последствий чрезвычайных ситуаций природного и техногенного характера в Возовском сельсовете Поныровского района Курской области» муниципальной программы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t>
  </si>
  <si>
    <t>Жилищное хозяйство</t>
  </si>
  <si>
    <t>01 П1430</t>
  </si>
  <si>
    <t>Осуществление переданных полномочий  по капитальному ремонту муниципального жилищного фонда</t>
  </si>
  <si>
    <t xml:space="preserve"> Основное мероприятие "Создание благоприятных условий для обеспечения надежной работы  жилищно-коммунальгого хозяйства в Возовском сельсовете Поныровского района Курской области"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</si>
  <si>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</si>
  <si>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</si>
  <si>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>Коммунальное хозяйство</t>
  </si>
  <si>
    <t>01 П1431</t>
  </si>
  <si>
    <t>Осуществление полномочий  в области коммунального хозяйства</t>
  </si>
  <si>
    <t>Муниципальная  программа  Возовского сельсовета Поныровского района Курской области «Социальное развитие села в Возовском сельсовете Поныровского района Курской области»</t>
  </si>
  <si>
    <t>Подпрограмма «Устойчивое развитие сельских территорий Возовского сельсовета Поныровского района Курской области» муниципальной  программы  Возовского сельсовета Поныровского района Курской области «Социальное развитие села в Возовском сельсовете Поныровского района Курской области»</t>
  </si>
  <si>
    <t xml:space="preserve">16 0 </t>
  </si>
  <si>
    <t xml:space="preserve">16 1 </t>
  </si>
  <si>
    <t>02 L0181</t>
  </si>
  <si>
    <t>02 00000</t>
  </si>
  <si>
    <t>Осуществление переданных полномочий на реализацию мероприятий, направленных на устойчивое развитие сельских территорий</t>
  </si>
  <si>
    <t>01 С1433</t>
  </si>
  <si>
    <t>Основное мероприятие "Комплексное обустройство Возовского сельсовета  Поныровского района Курской области объектами социальной и инженерной инфраструктуры"</t>
  </si>
  <si>
    <t>Муниципальная программа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</si>
  <si>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</si>
  <si>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жилищно-коммунального хозяйства в Возовском сельсовете Поныровского района Курской области"</t>
  </si>
  <si>
    <t>Основное мероприятие "Организация культурно-досуговой деятельности"</t>
  </si>
  <si>
    <t>02 2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</si>
  <si>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</si>
  <si>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07 2</t>
  </si>
  <si>
    <t>01 П1490</t>
  </si>
  <si>
    <t xml:space="preserve">07 1 </t>
  </si>
  <si>
    <t xml:space="preserve">07 2 </t>
  </si>
  <si>
    <t>Содержание работника, осуществляющего выполнение переданных полномочий</t>
  </si>
  <si>
    <t>Подпрограмма «Создание условий для обеспечения доступным и комфортным жильем граждан в Возовском сельсовете Поныровского района Курской области» муниципальной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t>
  </si>
  <si>
    <t>Основное мероприятие "Создание условий для повышения доступности жилья  для населения Возовского сельсовета Поныровского района Курской области"</t>
  </si>
  <si>
    <t>16 0</t>
  </si>
  <si>
    <t>Код бюджетной классификации Российской Федерации доходов бюджета  поселения</t>
  </si>
  <si>
    <t>01 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</si>
  <si>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</si>
  <si>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00 51180</t>
  </si>
  <si>
    <t>Содержание работника, осуществляющего выполнение переданных полномочий от муниципального района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</si>
  <si>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</si>
  <si>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</si>
  <si>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79 1</t>
  </si>
  <si>
    <t xml:space="preserve">Сумма </t>
  </si>
  <si>
    <t xml:space="preserve">  ВСЕГО</t>
  </si>
  <si>
    <t>00</t>
  </si>
  <si>
    <t>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</si>
  <si>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</si>
  <si>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01 </t>
  </si>
  <si>
    <t>13350</t>
  </si>
  <si>
    <t>С1401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</si>
  <si>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</si>
  <si>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 xml:space="preserve">01 2 </t>
  </si>
  <si>
    <t>Основное мероприятие "Развитие библиотечного дела"</t>
  </si>
  <si>
    <t>01 2</t>
  </si>
  <si>
    <t>Иные межбюджетные трансферты на содержание работника, осуществляющего выполнение переданных полномочий</t>
  </si>
  <si>
    <t>П1490</t>
  </si>
  <si>
    <t>Межбюджетные трансферты</t>
  </si>
  <si>
    <t>500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</si>
  <si>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</si>
  <si>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>01 3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</si>
  <si>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</si>
  <si>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</si>
  <si>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>13070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</si>
  <si>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</si>
  <si>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01 4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</si>
  <si>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</si>
  <si>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>С1402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</si>
  <si>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</si>
  <si>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</si>
  <si>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 xml:space="preserve">02 </t>
  </si>
  <si>
    <t>13340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</si>
  <si>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</si>
  <si>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</si>
  <si>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</si>
  <si>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</si>
  <si>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13200</t>
  </si>
  <si>
    <t>Предоставление субсидий бюджетным, автономным учреждениям и иным некоммерческим организациям</t>
  </si>
  <si>
    <t>Содержание работников, осуществляющих переданные государственные полномочия в сфере социальной защиты населения</t>
  </si>
  <si>
    <t>13220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</si>
  <si>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</si>
  <si>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>Выплата ежемесячного пособия на ребенка</t>
  </si>
  <si>
    <t>11130</t>
  </si>
  <si>
    <t>Меры социальной поддержки реабилитированных лиц и лиц, признанных пострадавшими от политических репрессий</t>
  </si>
  <si>
    <t>11170</t>
  </si>
  <si>
    <t>Социальная поддержка отдельным категориям граждан по обеспечению продовольственными товарами</t>
  </si>
  <si>
    <t>11180</t>
  </si>
  <si>
    <t>Меры социальной поддержки ветеранов труда</t>
  </si>
  <si>
    <t>13150</t>
  </si>
  <si>
    <t>Меры социальной поддержки тружеников тыла</t>
  </si>
  <si>
    <t>13160</t>
  </si>
  <si>
    <t xml:space="preserve">Выплата пенсий за выслугу лет и доплат к пенсиям муниципальных служащих </t>
  </si>
  <si>
    <t>С1455</t>
  </si>
  <si>
    <t>Осуществление мер по улучшению положения и качества жизни граждан</t>
  </si>
  <si>
    <t>С1473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</si>
  <si>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</si>
  <si>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>02 3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</si>
  <si>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</si>
  <si>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</si>
  <si>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13170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</si>
  <si>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</si>
  <si>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13190</t>
  </si>
  <si>
    <t>Мероприятия в области улучшения демографической ситуации, совершенствования социальной поддержки семьи и детей</t>
  </si>
  <si>
    <t>С1474</t>
  </si>
  <si>
    <t>1322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</si>
  <si>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</si>
  <si>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 xml:space="preserve">03 0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</si>
  <si>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</si>
  <si>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>03 1</t>
  </si>
  <si>
    <t>Основное мероприятие "Развитие дошкольного образования"</t>
  </si>
  <si>
    <t>Выплата компенсации части родительской платы</t>
  </si>
  <si>
    <t>13000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</si>
  <si>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</si>
  <si>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13030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</si>
  <si>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</si>
  <si>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</si>
  <si>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Основное мероприятие "Развитие общего образования"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</si>
  <si>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</si>
  <si>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13040</t>
  </si>
  <si>
    <t xml:space="preserve">Ежемесячное денежное вознаграждение за классное руководство </t>
  </si>
  <si>
    <t>13110</t>
  </si>
  <si>
    <t>Обеспечение оборудованием  школьных столовых</t>
  </si>
  <si>
    <t>S3080</t>
  </si>
  <si>
    <t xml:space="preserve"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 </t>
  </si>
  <si>
    <t>S3090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</si>
  <si>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</si>
  <si>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>03 2</t>
  </si>
  <si>
    <t>Основное мероприятие "Обеспечение сохранения и развития системы дополнительного образования"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</si>
  <si>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</si>
  <si>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03 3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</si>
  <si>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</si>
  <si>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</si>
  <si>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</si>
  <si>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</si>
  <si>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03 4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</si>
  <si>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</si>
  <si>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</si>
  <si>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13120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</si>
  <si>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</si>
  <si>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</si>
  <si>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 xml:space="preserve">04 0 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</si>
  <si>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</si>
  <si>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</si>
  <si>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Мероприятия в области земельных отношений</t>
  </si>
  <si>
    <t>С1468</t>
  </si>
  <si>
    <t>Содержание муниципального имущества</t>
  </si>
  <si>
    <t>С1488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</si>
  <si>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</si>
  <si>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 xml:space="preserve">05 0 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</si>
  <si>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</si>
  <si>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Основное мероприятие "Проведение эффективной энергосберегающей политики в Поныровском районе Курской области"</t>
  </si>
  <si>
    <t xml:space="preserve">Мероприятия в области энергосбережения </t>
  </si>
  <si>
    <t>С1434</t>
  </si>
  <si>
    <t xml:space="preserve">06 0 </t>
  </si>
  <si>
    <t>06 1</t>
  </si>
  <si>
    <t>Меропрития в по обеспечению охраны окружающей среды</t>
  </si>
  <si>
    <t>С1469</t>
  </si>
  <si>
    <t>Капитальные вложения в объекты государственной (муниципальной) собственности</t>
  </si>
  <si>
    <t>400</t>
  </si>
  <si>
    <t>S3421</t>
  </si>
  <si>
    <t>П1431</t>
  </si>
  <si>
    <t>071</t>
  </si>
  <si>
    <t>П1433</t>
  </si>
  <si>
    <t>Мероприятия по обеспечению жильем молодых семей</t>
  </si>
  <si>
    <t>L0200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</si>
  <si>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</si>
  <si>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</si>
  <si>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>08 1</t>
  </si>
  <si>
    <t>Основное мероприятие "Формирование условий для вовлечения молодежи в социальную практику"</t>
  </si>
  <si>
    <t>С1414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</si>
  <si>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</si>
  <si>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08 3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</si>
  <si>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</si>
  <si>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</si>
  <si>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</si>
  <si>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</si>
  <si>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</si>
  <si>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</si>
  <si>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 xml:space="preserve">09 0 </t>
  </si>
  <si>
    <t xml:space="preserve">09 1 </t>
  </si>
  <si>
    <t>С1437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</si>
  <si>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</si>
  <si>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 xml:space="preserve">10 0 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</si>
  <si>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Поныровского района Курской области «Развитие архивного дела в Поныровском районе Курской области»</t>
  </si>
  <si>
    <t>10 1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</si>
  <si>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</si>
  <si>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>Осуществление отдельных государственных полномочий в сфере архивного дела</t>
  </si>
  <si>
    <t>13360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</si>
  <si>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</si>
  <si>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10 2</t>
  </si>
  <si>
    <t>Основное мероприятие "Организация хранения и использования архивных документов Поныровского района Курской области"</t>
  </si>
  <si>
    <t>Реализация мероприятий по формированию и содержанию муниципального архива</t>
  </si>
  <si>
    <t>С1438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</si>
  <si>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</si>
  <si>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11 0 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</si>
  <si>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</si>
  <si>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11 1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</si>
  <si>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</si>
  <si>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 xml:space="preserve">Строительство (реконструкция) автомобильных дорог общего пользования местного значения 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</si>
  <si>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</si>
  <si>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</si>
  <si>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</si>
  <si>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П1424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</si>
  <si>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</si>
  <si>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11 2</t>
  </si>
  <si>
    <t>Основное мероприятие "Обеспечение функционирования автотранспортной отрасли в Поныровском районе Курской области"</t>
  </si>
  <si>
    <t>Отдельные мероприятия  по другим видам транспорта</t>
  </si>
  <si>
    <t>С1426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</si>
  <si>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</si>
  <si>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11 3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</si>
  <si>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</si>
  <si>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Обеспечение безопасности дорожного движения на автомобильных дорогах местного значения</t>
  </si>
  <si>
    <t>С1459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</si>
  <si>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</si>
  <si>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 xml:space="preserve">12 0 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</si>
  <si>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</si>
  <si>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12 1</t>
  </si>
  <si>
    <t>Основное мероприятие "Обеспечение общественной  и личной безопасности граждан на территории Поныровского района"</t>
  </si>
  <si>
    <t>Реализация мероприятий направленных на обеспечение правопорядка на территории муниципального образования</t>
  </si>
  <si>
    <t>С1435</t>
  </si>
  <si>
    <t>Создание комплексной системы мер по профилактике потребления наркотиков</t>
  </si>
  <si>
    <t>С1486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</si>
  <si>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</si>
  <si>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12 2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</si>
  <si>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</si>
  <si>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</si>
  <si>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</si>
  <si>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</si>
  <si>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13480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</si>
  <si>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</si>
  <si>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Осуществление мероприятий в целях обеспечения пожарной безопасности</t>
  </si>
  <si>
    <t>С1478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</si>
  <si>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</si>
  <si>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13 3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</si>
  <si>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</si>
  <si>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</si>
  <si>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С1460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</si>
  <si>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</si>
  <si>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>14 0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</si>
  <si>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</si>
  <si>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14 2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</si>
  <si>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</si>
  <si>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</si>
  <si>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13450</t>
  </si>
  <si>
    <t xml:space="preserve">Иные межбюджетные трансферты бюджетам поселений на оказание финансовой поддержки бюджетам поселений по решению вопросов местного значения </t>
  </si>
  <si>
    <t>1502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</si>
  <si>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</si>
  <si>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14 3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</si>
  <si>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</si>
  <si>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Муниципальная программа Поныровского района Курской области «Развитие экономики Поныровского района Курской области»</t>
  </si>
  <si>
    <t>15 0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</si>
  <si>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</si>
  <si>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15 1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</si>
  <si>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</si>
  <si>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Создание благоприятных условий для привлечения инвестиций в экономику муниципального образования</t>
  </si>
  <si>
    <t>С1480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</si>
  <si>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</si>
  <si>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15 2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</si>
  <si>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</si>
  <si>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Обеспечение условий для развития малого и среднего предпринимательства на территории муниципального образования</t>
  </si>
  <si>
    <t>С1405</t>
  </si>
  <si>
    <t>16 1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</si>
  <si>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</si>
  <si>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L0181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</si>
  <si>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</si>
  <si>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</si>
  <si>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17 0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</si>
  <si>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</si>
  <si>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17 2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</si>
  <si>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</si>
  <si>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 xml:space="preserve">Осуществление отдельных государственных полномочий в сфере трудовых отношений
</t>
  </si>
  <si>
    <t>13310</t>
  </si>
  <si>
    <t xml:space="preserve">71 0 </t>
  </si>
  <si>
    <t>Обеспечение деятельности контрольно-счетных органов муниципального образования</t>
  </si>
  <si>
    <t>74 0</t>
  </si>
  <si>
    <t>Руководитель контрольно-счетного органа муниципального образования</t>
  </si>
  <si>
    <t>74 1</t>
  </si>
  <si>
    <t>Обеспечение деятельности представительного органа  муниципального образования</t>
  </si>
  <si>
    <t>75 0</t>
  </si>
  <si>
    <t>Аппарат представительного органа муниципального образования</t>
  </si>
  <si>
    <t>75 3</t>
  </si>
  <si>
    <t>С1404</t>
  </si>
  <si>
    <t>51180</t>
  </si>
  <si>
    <t>С1439</t>
  </si>
  <si>
    <t>79 0</t>
  </si>
  <si>
    <t>Муниципальная программа Возовского сельсовета Поныровского района Курской области «Охрана окружающей среды в Возовском сельсовете Поныровского района Курской области»</t>
  </si>
  <si>
    <t>Подпрограмма «Экология и чистая вода» муниципальной программы Возовского сельсовета Поныровского района Курской области «Охрана окружающей среды в Возовском сельсовете Поныровского района Курской области»</t>
  </si>
  <si>
    <t>Основное мероприятие "Создание благоприятной и стабильной экологической обстановки в Возовском сельсовете Поныровского района Курской области"</t>
  </si>
  <si>
    <t xml:space="preserve">06 1 </t>
  </si>
  <si>
    <t>Осуществеление переданных полномочий на  осуществление мероприятий по созданию  объектов водоснабжения муниципальной собственности, не относящихся к объектам капитального строительства</t>
  </si>
  <si>
    <t>Муниципальная программа Поныровского района Курской области «Охрана окружающей среды в Возовском сельсовете Поныровского района Курской области»</t>
  </si>
  <si>
    <t>Подпрограмма «Создание условий для обеспечения доступным и комфортным жильем граждан в Возовском сельсовете Поныровского района Курской области» муниципальной программы  Возовского сельсовета Поныровского района Курской области «Обеспечение доступным и комфортным жильем и коммунальными услугами граждан в Возовском сельсовете Поныровского района Курской области»</t>
  </si>
  <si>
    <t>Основное мероприятие "Создание условий для повышения доступности жилья  для населения Возовского сельсовета  Поныровского района Курской области"</t>
  </si>
  <si>
    <t>Муниципальная программа 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</si>
  <si>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t>
  </si>
  <si>
    <t>Подпрограмма «Снижение рисков и смягчение последствий чрезвычайных ситуаций природного и техногенного характера в Возовском сельсовете Поныровского района Курской области» муниципальной программы Возовского сельсовета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t>
  </si>
  <si>
    <t>Основное мероприятие "Комплексное обустройство сельских поселений Возовского сельсовета Поныровского района Курской области объектами социальной и инженерной инфраструктуры"</t>
  </si>
  <si>
    <t>П1430</t>
  </si>
  <si>
    <t>00 С1455</t>
  </si>
  <si>
    <t xml:space="preserve">13 0 </t>
  </si>
  <si>
    <t>1  14  06013 10 0000 430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</si>
  <si>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</si>
  <si>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Сумма на 2018 год</t>
  </si>
  <si>
    <t>Сумма на 2019 год</t>
  </si>
  <si>
    <t>Сумма  на 2018 год</t>
  </si>
  <si>
    <t>Сумма  на 2019 год</t>
  </si>
  <si>
    <t>Российской Федерации в 2017 году</t>
  </si>
  <si>
    <t>Курской области на 2017 год  и на плановый период 2018 и 2019 годов"</t>
  </si>
  <si>
    <t>и на плановый период 2018 и 2019 годов</t>
  </si>
  <si>
    <t xml:space="preserve"> и непрограммным направлениям деятельности), </t>
  </si>
  <si>
    <t xml:space="preserve">Распределение бюджетных ассигнований по целевым статьям (муниципальным </t>
  </si>
  <si>
    <t>Сумма на           2018 год</t>
  </si>
  <si>
    <t xml:space="preserve">                                                                                                                                          Приложение № 2</t>
  </si>
  <si>
    <t>Приложение №5</t>
  </si>
  <si>
    <t>на 2018-2019 годы</t>
  </si>
  <si>
    <t xml:space="preserve">Приложнение № 7 </t>
  </si>
  <si>
    <t xml:space="preserve">Приложнение № 8 </t>
  </si>
  <si>
    <t xml:space="preserve">                       Приложение № 11</t>
  </si>
  <si>
    <t xml:space="preserve">                       Приложение № 12</t>
  </si>
  <si>
    <t>сельсовета Поныровского района Курской области на 2017 год</t>
  </si>
  <si>
    <t>Объем погашения средств в         2017 г.</t>
  </si>
  <si>
    <t>Приложение №15</t>
  </si>
  <si>
    <t>Объем бюджетных ассигнований на исполнение гарантий по возможным гарантийным случаям в 2017 году, тыс.рублей</t>
  </si>
  <si>
    <t>Приложение №13</t>
  </si>
  <si>
    <t>Объем привлечения средств в 2018г.</t>
  </si>
  <si>
    <t>Объем привлечения средств в 2019г.</t>
  </si>
  <si>
    <t>Объем погашения средств в         2018 г.</t>
  </si>
  <si>
    <t>Объем погашения средств в         2019 г.</t>
  </si>
  <si>
    <t>Объем бюджетных ассигнований на исполнение гарантий по возможным гарантийным случаям в 2019 году, тыс.рублей</t>
  </si>
  <si>
    <t xml:space="preserve">                                                                                             Приложение №16</t>
  </si>
  <si>
    <t>Объем бюджетных ассигнований на исполнение гарантий по возможным гарантийным случаям в 2018 году, тыс.рублей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</si>
  <si>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</si>
  <si>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</si>
  <si>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Российской Федерации на плановый периол 2018 и 2019 годов</t>
  </si>
  <si>
    <t>на плановый период 2018 и 2019 годов</t>
  </si>
  <si>
    <t>Курской области на 2017 год и плановый период 2018 и 2019 годы"</t>
  </si>
  <si>
    <t xml:space="preserve">                                    на 2017 год</t>
  </si>
  <si>
    <t>000 01  03  00  00  00  0000  000</t>
  </si>
  <si>
    <t>Бюджетные кредиты от других бюджетов бюджетной  системы Российской Федерации в валюте Российской Федерации</t>
  </si>
  <si>
    <t xml:space="preserve">Изменение остатков средств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</si>
  <si>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</si>
  <si>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</si>
  <si>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</si>
  <si>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Дорожное хозяйство (дорожные фонды)</t>
  </si>
  <si>
    <t>Муниципальная программа Возовского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Возовском  сельсовете Поныровского района Курской области»</t>
  </si>
  <si>
    <t>11 0</t>
  </si>
  <si>
    <t>Подпрограмма «Развитие сети автомобильных дорог Возовского сельсовета Поныровского района Курской области» муниципальной программы Возовского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Возовском сельсовете Поныровского района Курской области»</t>
  </si>
  <si>
    <t>Основное мероприятие "Создание благоприятных условий для развития сети автомобильных дорог общего пользования местного значения Возовского сельсовета Поныровского района Курской области"</t>
  </si>
  <si>
    <t>Осуществление переданных полномочий по капитальному ремонту, ремонту и содержанию автомобильных дорог общего пользования местного значения</t>
  </si>
  <si>
    <t>01 П1424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</si>
  <si>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</si>
  <si>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01 13431</t>
  </si>
  <si>
    <t>01 S3431</t>
  </si>
  <si>
    <t>Осуществеление переданных полномочий на осуществление мероприятий по созданию объектов водоснабжения муниципальной собственности, не относящиеся к объектам капитального строительства</t>
  </si>
  <si>
    <t>01 П1427</t>
  </si>
  <si>
    <t xml:space="preserve">Осуществеление переданных полномочий по обеспечению населения экологически чистой питьевой водой </t>
  </si>
  <si>
    <t>01 S3421</t>
  </si>
  <si>
    <t>02 П1490</t>
  </si>
  <si>
    <t>01 П1416</t>
  </si>
  <si>
    <t>Осуществление переданных полномочий по реализации мероприятий по разработке документов территориального планирования и градостроительного зонирования</t>
  </si>
  <si>
    <t>07 0</t>
  </si>
  <si>
    <t xml:space="preserve">Другие вопросы в области культуры, кинематографии </t>
  </si>
  <si>
    <t>Основное мероприятие "Сохранение объектов культурного наследия"</t>
  </si>
  <si>
    <t>П1427</t>
  </si>
  <si>
    <t>П1416</t>
  </si>
  <si>
    <t>S3431</t>
  </si>
  <si>
    <t>01 2  02 00000</t>
  </si>
  <si>
    <t>01 2  00 00000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</si>
  <si>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</si>
  <si>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</si>
  <si>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</si>
  <si>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</si>
  <si>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</si>
  <si>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</si>
  <si>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сельских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</si>
  <si>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</si>
  <si>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</si>
  <si>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сельских поселений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</si>
  <si>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</si>
  <si>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</si>
  <si>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</si>
  <si>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</si>
  <si>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</si>
  <si>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</si>
  <si>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</si>
  <si>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</si>
  <si>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</si>
  <si>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</si>
  <si>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</si>
  <si>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</si>
  <si>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</si>
  <si>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</si>
  <si>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</si>
  <si>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Денежные взыскания (штрафы) за нарушение бюджетного законодательства (в части бюджетов сельских поселений)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</si>
  <si>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</si>
  <si>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</si>
  <si>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</si>
  <si>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сельских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</si>
  <si>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</si>
  <si>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</si>
  <si>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</si>
  <si>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</si>
  <si>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</si>
  <si>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Дотации бюджетам 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</si>
  <si>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</si>
  <si>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</si>
  <si>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</si>
  <si>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</si>
  <si>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безвозмездные поступления в бюджеты сельских поселений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</si>
  <si>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 за несвоевременное осуществление такого возврата и процент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</si>
  <si>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</si>
  <si>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автономными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</si>
  <si>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</si>
  <si>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</si>
  <si>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*  Главными администраторами доходов, администраторами доходов по подгруппе доходов «2 18 05000 10 0000 000 Доходы бюджетов муниципального образования от возврата остатков субсидий и субвенций прошлых лет» являются уполномоченные органы местного самоуправления</t>
  </si>
  <si>
    <t>2 02  04014 10  0000 151</t>
  </si>
  <si>
    <t>Межбюджетные трансферты 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</si>
  <si>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УСЛОВНО УТВЕРЖДЕННЫЕ РАСХОДЫ</t>
  </si>
  <si>
    <t xml:space="preserve">                       Курской области на 2017 год и на плановый период 2018 и 2019 годов"</t>
  </si>
  <si>
    <t>Отчет о совместимости для Проект БЮДЖЕТ 2017г  с полн.ольх.xls</t>
  </si>
  <si>
    <t>Дата отчета: 24.11.2016 18:27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</si>
  <si>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</si>
  <si>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</si>
  <si>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</si>
  <si>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</si>
  <si>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'11'!F20:F21</t>
  </si>
  <si>
    <t>'11'!F29:F30</t>
  </si>
  <si>
    <t>'11'!F32</t>
  </si>
  <si>
    <t>'11'!F40:F41</t>
  </si>
  <si>
    <t>'11'!F43:F45</t>
  </si>
  <si>
    <t>'11'!F49</t>
  </si>
  <si>
    <t>'11'!F52</t>
  </si>
  <si>
    <t>'11'!F54:F56</t>
  </si>
  <si>
    <t>'11'!F61</t>
  </si>
  <si>
    <t>'11'!F63:F65</t>
  </si>
  <si>
    <t>'11'!F67</t>
  </si>
  <si>
    <t>'11'!F71</t>
  </si>
  <si>
    <t>'11'!F73:F74</t>
  </si>
  <si>
    <t>'11'!F76:F77</t>
  </si>
  <si>
    <t>'11'!F79:F80</t>
  </si>
  <si>
    <t>'11'!F82:F83</t>
  </si>
  <si>
    <t>'11'!F85</t>
  </si>
  <si>
    <t>'11'!F87</t>
  </si>
  <si>
    <t>'11'!F91</t>
  </si>
  <si>
    <t>'11'!F93:F94</t>
  </si>
  <si>
    <t>'11'!F96:F97</t>
  </si>
  <si>
    <t>'11'!F102:F103</t>
  </si>
  <si>
    <t>'11'!F105:F106</t>
  </si>
  <si>
    <t>'11'!F108:F109</t>
  </si>
  <si>
    <t>'11'!F111</t>
  </si>
  <si>
    <t>'11'!F113:F115</t>
  </si>
  <si>
    <t>'11'!F118:F119</t>
  </si>
  <si>
    <t>'11'!F121:F122</t>
  </si>
  <si>
    <t>'11'!F124</t>
  </si>
  <si>
    <t>'11'!F126:F127</t>
  </si>
  <si>
    <t>'11'!F129</t>
  </si>
  <si>
    <t>'11'!F131</t>
  </si>
  <si>
    <t>'11'!F133:F135</t>
  </si>
  <si>
    <t>'11'!F139:F140</t>
  </si>
  <si>
    <t>'11'!F142:F144</t>
  </si>
  <si>
    <t>'11'!F146</t>
  </si>
  <si>
    <t>'11'!F150</t>
  </si>
  <si>
    <t>'11'!F154</t>
  </si>
  <si>
    <t>'11'!F156:F158</t>
  </si>
  <si>
    <t>'11'!F161</t>
  </si>
  <si>
    <t>'11'!F166</t>
  </si>
  <si>
    <t>'11'!F168</t>
  </si>
  <si>
    <t>'11'!F173</t>
  </si>
  <si>
    <t>'11'!F197</t>
  </si>
  <si>
    <t>'11'!F204</t>
  </si>
  <si>
    <t>'11'!F208</t>
  </si>
  <si>
    <t>'11'!F225</t>
  </si>
  <si>
    <t>'11'!F229</t>
  </si>
  <si>
    <t>'11'!F234</t>
  </si>
  <si>
    <t>'11'!F236</t>
  </si>
  <si>
    <t>'11'!F242</t>
  </si>
  <si>
    <t>'11'!F246</t>
  </si>
  <si>
    <t>'11'!F251</t>
  </si>
  <si>
    <t>'11'!F253</t>
  </si>
  <si>
    <t>'11'!F257</t>
  </si>
  <si>
    <t>'11'!F259</t>
  </si>
  <si>
    <t>'11'!F264:F266</t>
  </si>
  <si>
    <t>'11'!F270</t>
  </si>
  <si>
    <t>'11'!F277</t>
  </si>
  <si>
    <t>'11'!F282</t>
  </si>
  <si>
    <t>'11'!F284</t>
  </si>
  <si>
    <t>'11'!F288:F289</t>
  </si>
  <si>
    <t>'11'!F294</t>
  </si>
  <si>
    <t>'11'!F298</t>
  </si>
  <si>
    <t>'11'!F308</t>
  </si>
  <si>
    <t>'11'!F321</t>
  </si>
  <si>
    <t>'11'!F325:F326</t>
  </si>
  <si>
    <t>'12'!F20:G21</t>
  </si>
  <si>
    <t>'12'!F29:G30</t>
  </si>
  <si>
    <t>'12'!F32:G34</t>
  </si>
  <si>
    <t>'12'!F36:G36</t>
  </si>
  <si>
    <t>'12'!F40:G41</t>
  </si>
  <si>
    <t>'12'!F43:G45</t>
  </si>
  <si>
    <t>'12'!F49:G49</t>
  </si>
  <si>
    <t>'12'!F52:G52</t>
  </si>
  <si>
    <t>'12'!F54:G56</t>
  </si>
  <si>
    <t>'12'!F61:G61</t>
  </si>
  <si>
    <t>'12'!F63:G65</t>
  </si>
  <si>
    <t>'12'!F67:G67</t>
  </si>
  <si>
    <t>'12'!F71:G71</t>
  </si>
  <si>
    <t>'12'!F73:G74</t>
  </si>
  <si>
    <t>'12'!F76:G77</t>
  </si>
  <si>
    <t>'12'!F79:G80</t>
  </si>
  <si>
    <t>'12'!F82:G83</t>
  </si>
  <si>
    <t>'12'!F85:G85</t>
  </si>
  <si>
    <t>'12'!F87:G87</t>
  </si>
  <si>
    <t>'12'!F91:G91</t>
  </si>
  <si>
    <t>'12'!F93:G94</t>
  </si>
  <si>
    <t>'12'!F96:G97</t>
  </si>
  <si>
    <t>'12'!F102:G103</t>
  </si>
  <si>
    <t>'12'!F105:G106</t>
  </si>
  <si>
    <t>'12'!F108:G109</t>
  </si>
  <si>
    <t>'12'!F111:G111</t>
  </si>
  <si>
    <t>'12'!F113:G115</t>
  </si>
  <si>
    <t>'12'!F118:G119</t>
  </si>
  <si>
    <t>'12'!F121:G122</t>
  </si>
  <si>
    <t>'12'!F124:G124</t>
  </si>
  <si>
    <t>'12'!F126:G127</t>
  </si>
  <si>
    <t>'12'!F129:G129</t>
  </si>
  <si>
    <t>'12'!F131:G131</t>
  </si>
  <si>
    <t>'12'!F133:G135</t>
  </si>
  <si>
    <t>'12'!F139:G140</t>
  </si>
  <si>
    <t>'12'!F142:G144</t>
  </si>
  <si>
    <t>'12'!F146:G146</t>
  </si>
  <si>
    <t>'12'!F150:G150</t>
  </si>
  <si>
    <t>'12'!F154:G154</t>
  </si>
  <si>
    <t>'12'!F156:G158</t>
  </si>
  <si>
    <t>'12'!F161:G161</t>
  </si>
  <si>
    <t>'12'!F166:G166</t>
  </si>
  <si>
    <t>'12'!F168:G168</t>
  </si>
  <si>
    <t>'12'!F173:G173</t>
  </si>
  <si>
    <t>'12'!F178:G178</t>
  </si>
  <si>
    <t>'12'!F195:G195</t>
  </si>
  <si>
    <t>'12'!F202:G202</t>
  </si>
  <si>
    <t>'12'!F206:G206</t>
  </si>
  <si>
    <t>'12'!F221:G221</t>
  </si>
  <si>
    <t>'12'!F225:G225</t>
  </si>
  <si>
    <t>'12'!F230:G230</t>
  </si>
  <si>
    <t>'12'!F232:G232</t>
  </si>
  <si>
    <t>'12'!F238:G238</t>
  </si>
  <si>
    <t>'12'!F242:G242</t>
  </si>
  <si>
    <t>'12'!F247:G247</t>
  </si>
  <si>
    <t>'12'!F249:G249</t>
  </si>
  <si>
    <t>'12'!F253:G253</t>
  </si>
  <si>
    <t>'12'!F255:G255</t>
  </si>
  <si>
    <t>'12'!F260:G262</t>
  </si>
  <si>
    <t>'12'!F266:G266</t>
  </si>
  <si>
    <t>'12'!F273:G273</t>
  </si>
  <si>
    <t>'12'!F278:G278</t>
  </si>
  <si>
    <t>'12'!F280:G280</t>
  </si>
  <si>
    <t>'12'!F284:G285</t>
  </si>
  <si>
    <t>'12'!F290:G290</t>
  </si>
  <si>
    <t>'12'!F294:G294</t>
  </si>
  <si>
    <t>'12'!F304:G304</t>
  </si>
  <si>
    <t>'12'!F317:G317</t>
  </si>
  <si>
    <t>'12'!F321:G322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</si>
  <si>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</si>
  <si>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1 16 00000 00 0000 000</t>
  </si>
  <si>
    <t>Штрафы санкции , возмещение  ущерба</t>
  </si>
  <si>
    <t>1 16 00000 00 0000 140</t>
  </si>
  <si>
    <t>Прочие поступления от денежных взысканий (штрафов) и иных сумм  в возмещение ущерба.</t>
  </si>
  <si>
    <t>Прочие поступления от денежных взысканий (штрафов) и иных сумм  в возмещение ущерба,зачисляемые в бюджеты сельских поселений.</t>
  </si>
  <si>
    <t xml:space="preserve"> Основное мероприятие "Создание благоприятных условий для обеспечения надежной работы  жилищно-коммунальгого хозяйства в Ольховатскогосельсовете Поныровского района Курской области"</t>
  </si>
  <si>
    <t>Подпрограмма «Управление муниципальной программой  и обеспечение условий реализации» муниципальной  программыОльховатскомсельсовета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Ольховатскомсельсовете Поныровского района Курской области»</t>
  </si>
  <si>
    <t>к решению Собрания депутатов Первомайского сельсовета</t>
  </si>
  <si>
    <t>"О бюджете Первомайского сельсовета Поныровского района</t>
  </si>
  <si>
    <t>Первомайского  сельсовета Поныровского района Курской области на 2017 год</t>
  </si>
  <si>
    <t>Первомайского сельсовета Поныровского района Курской области на 2017 год</t>
  </si>
  <si>
    <t>к решению Собрания депутатов  Первомайского  сельсовета</t>
  </si>
  <si>
    <t>бюджета Первомайского сельсовета Поныровского района Курской области</t>
  </si>
  <si>
    <t>Администрация Первомайского сельсовета Поныровского  района Курской области</t>
  </si>
  <si>
    <t>к решению Собрания депутатов  Первомайского сельсовета</t>
  </si>
  <si>
    <t>"О бюджете  Первомайского сельсовета Поныровского района</t>
  </si>
  <si>
    <t>дефицита бюджета Первомайского сельсовета Поныровского района Курской области</t>
  </si>
  <si>
    <t>Администрация Первомайского сельсовета Поныровского района Курской области</t>
  </si>
  <si>
    <t xml:space="preserve">Поступления доходов в бюджет Первомайского  сельсовета Поныровского района Курской области </t>
  </si>
  <si>
    <t>Распределение бюджетных ассигнований по разделам, подразделам, целевым статьям (муниципальным программ Первомайского сельсовета Поныровского района Курской области и непрограммным направлениям деятельности), группам видов расходов классификации расходов   бюджета Первомайского сельсовета Поныровского района Курской области на 2017 год</t>
  </si>
  <si>
    <t>Муниципальная программа Первомайского сельсовета Поныровского района Курской области «Развитие муниципальной службы в Первомайского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</si>
  <si>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Первомайского сельсовета Поныровского района Курской области «Развитие муниципальной службы в Первомайского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</si>
  <si>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Первомайского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</si>
  <si>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вПервомайского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</si>
  <si>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жилищно-коммунального хозяйства в Первомайского сельсовете Поныровского района Курской области"</t>
  </si>
  <si>
    <t>Выполнение других обязательств Первомайского сельсовета Поныровского района Курской области</t>
  </si>
  <si>
    <t>Муниципальная программа Первомайского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Первомайского  сельсовете Поныровского района Курской области»</t>
  </si>
  <si>
    <t>Подпрограмма «Развитие сети автомобильных дорог Первомайского сельсовета Поныровского района Курской области» муниципальной программыПервомайского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Первомайского сельсовете Поныровского района Курской области»</t>
  </si>
  <si>
    <t>Основное мероприятие "Создание благоприятных условий для развития сети автомобильных дорог общего пользования местного значения Первомайского сельсовета Поныровского района Курской области"</t>
  </si>
  <si>
    <t>Муниципальная программа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вПервомайского сельсовете Поныровского района Курской области»</t>
  </si>
  <si>
    <t>Подпрограмма «Создание условий для обеспечения доступным и комфортным жильем граждан в Первомайского сельсовете Поныровского района Курской области» муниципальной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Первомайского сельсовете Поныровского района Курской области»</t>
  </si>
  <si>
    <t>Основное мероприятие "Создание условий для повышения доступности жилья  для населения Первомайского сельсовета Поныровского района Курской области"</t>
  </si>
  <si>
    <t>Муниципальная программа Первомайского сельсовета Поныровского района Курской области «Охрана окружающей среды в Первомайского сельсовете Поныровского района Курской области»</t>
  </si>
  <si>
    <t>Подпрограмма «Экология и чистая вода» муниципальной программы Первомайского сельсовета Поныровского района Курской области «Охрана окружающей среды в Первомайского сельсовете Поныровского района Курской области»</t>
  </si>
  <si>
    <t>Основное мероприятие "Создание благоприятной и стабильной экологической обстановки в Первомайского сельсовете Поныровского района Курской области"</t>
  </si>
  <si>
    <t>Подпрограмма «Управление муниципальной программой  и обеспечение условий реализации» муниципальной 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Первомайского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</si>
  <si>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жилищно-коммунальгого хозяйства в Первомайского сельсовете Поныровского района Курской области"</t>
  </si>
  <si>
    <t>Муниципальная программа Первомайского сельсовета Поныровского района Курской области «Развитие культуры в  Первомайского сельсовете Поныровского района Курской области»</t>
  </si>
  <si>
    <t>Подпрограмма «Искусство» муниципальной программы Первомайского сельсовета Поныровского района Курской области «Развитие культуры в Первомайского сельсовете Поныровского района Курской области»</t>
  </si>
  <si>
    <t>Подпрограмма «Наследие» муниципальной программы Первомайского сельсовета Поныровского района Курской области «Развитие культуры в Первомайского сельсовете Поныровского района Курской области»</t>
  </si>
  <si>
    <t>Распределение бюджетных ассигнований по разделам, подразделам, целевым статьям (муниципальным программам Первомайского сельсовета Поныровского района Курской области и непрограммным направлениям деятельности), группам видов расходов классификации расходов   бюджета Первомайского сельсовета Поныровского района Курской области  на плановый период 2018 и 2019 годов</t>
  </si>
  <si>
    <t>Муниципальная программа Первомайского сельсовета Поныровского района Курской области «Развитие муниципальной службы в Ольховатском сельсовете Поныровского района Курской области»</t>
  </si>
  <si>
    <t>Муниципальная программаПервомайского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Первомайского сельсовете Поныровского района Курской области»</t>
  </si>
  <si>
    <t>Подпрограмма «Искусство» муниципальной программы Первомайского сельсовета Поныровского района Курской области «Развитие культуры в Ольховатском сельсовете Поныровского района Курской области»</t>
  </si>
  <si>
    <t>Ведомственная структура расходов бюджета Первомайского сельсовета Поныровского района Курской области на 2017 год</t>
  </si>
  <si>
    <t>Подпрограмма «Реализация мероприятий, направленных на развитие муниципальной службы» муниципальной программы Первомайского сельсовета Поныровского района Курской области «Развитие муниципальной службы в Первомайского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</si>
  <si>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Первомайского сельсовете Поныровского района Курской области»</t>
  </si>
  <si>
    <t>Подпрограмма «Развитие сети автомобильных дорог Первомайского сельсовета Поныровского района Курской области» муниципальной программы 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Первомайского сельсовете Поныровского района Курской области»</t>
  </si>
  <si>
    <t>Подпрограмма «Создание условий для обеспечения доступным и комфортным жильем граждан вПервомайского сельсовете Поныровского района Курской области» муниципальной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Первомайского сельсовете Поныровского района Курской области»</t>
  </si>
  <si>
    <t>Муниципальная программаПервомайского сельсовета Поныровского района Курской области «Охрана окружающей среды в Первомайского сельсовете Поныровского района Курской области»</t>
  </si>
  <si>
    <t>Муниципальная программа Первомайского сельсовета Поныровского района Курской области"Благоустройство и содержание территории  Первомайского сельсовета Поныровского района Курской области"</t>
  </si>
  <si>
    <t>Подпрограмма «Организация благоустройства территории Первомайского сельсовета  Поныровского района Курской области» муниципальной  программы   ОльховатскогоПоныровского района Курской области  «Благоустройство и содержание территории  Первомайского сельсовета Поныровского района Курской области»</t>
  </si>
  <si>
    <t>Муниципальная программа Первомайского сельсовета Поныровского района Курской области «Развитие культуры в Первомайского сельсовете Поныровского района Курской области»</t>
  </si>
  <si>
    <t>Подпрограмма «Искусство» муниципальной программы  Первомайского сельсовета Поныровского района Курской области «Развитие культуры в Первомайского сельсовете Поныровского района Курской области»</t>
  </si>
  <si>
    <t>Подпрограмма «Наследие» муниципальной программы Ольховатскогосельсовета Поныровского района Курской области «Развитие культуры в Первомайского сельсовете Поныровского района Курской области»</t>
  </si>
  <si>
    <t>Ведомственная структура расходов бюджета Первомайского сельсовета Поныровского района Курской области на плановый период 2018 и 2019  годов</t>
  </si>
  <si>
    <t>Подпрограмма «Организация благоустройства территории Первомайского сельсовета  Поныровского района Курской области» муниципальной  программы  Первомайского Поныровского района Курской области  «Благоустройство и содержание территории  Первомайского сельсовета Поныровского района Курской области»</t>
  </si>
  <si>
    <t>Подпрограмма «Искусство» муниципальной программы  Первомайского сельсовета Поныровского района Курской области «Развитие культуры вПервомайского сельсовете Поныровского района Курской области»</t>
  </si>
  <si>
    <t xml:space="preserve">                                       к решению Собрания депутатов Первомайского сельсовета</t>
  </si>
  <si>
    <t xml:space="preserve">                                                        "О бюджете Первомайского сельсовета Поныровского района</t>
  </si>
  <si>
    <t xml:space="preserve">Распределение бюджетных ассигнований по целевым статьям (муниципальным                                                             программам Первомайского сельсовета  Поныровского района Курской области и </t>
  </si>
  <si>
    <t>группам видов расходов классификации расходов бюджета Первомайского сельсовета  Поныровского района Курской области</t>
  </si>
  <si>
    <t>Подпрограмма «Искусство» муниципальной программы Первомайского сельсовета Поныровского района Курской области «Развитие культуры в  Первомайского сельсовете Поныровского района Курской области»</t>
  </si>
  <si>
    <t>Муниципальная программа Поныровского района Курской области «Охрана окружающей среды в Первомайского сельсовете Поныровского района Курской области»</t>
  </si>
  <si>
    <t>Основное мероприятие "Создание благоприятной и стабильной экологической обстановки вПервомайского сельсовете Поныровского района Курской области"</t>
  </si>
  <si>
    <t>Подпрограмма «Создание условий для обеспечения доступным и комфортным жильем граждан в Первомайского сельсовете Поныровского района Курской области» муниципальной программы  Первомайского сельсовета Поныровского района Курской области «Обеспечение доступным и комфортным жильем и коммунальными услугами граждан в Первомайского сельсовете Поныровского района Курской области»</t>
  </si>
  <si>
    <t>Основное мероприятие "Создание условий для повышения доступности жилья  для населения Первомайского сельсовета  Поныровского района Курской области"</t>
  </si>
  <si>
    <t>Муниципальная программа Первомайского сельсовета Поныровского района Курской области «Развитие муниципальной службы в Первомайского сельсовете Поныровского районаКурской области»</t>
  </si>
  <si>
    <t xml:space="preserve">                   "О бюджете Первомайского сельсовета Поныровского района</t>
  </si>
  <si>
    <t xml:space="preserve">программам Первомайского сельсовета  Поныровского района Курской области и непрограммным направлениям деятельности), </t>
  </si>
  <si>
    <t xml:space="preserve">Муниципальная программа Первомайского сельсовета Поныровского района Курской области  «Развитие культуры в Первомайском сельсовете Поныровского района Курской области» </t>
  </si>
  <si>
    <t xml:space="preserve">                   к решению Собрания депутатов Первомайского сельсовета</t>
  </si>
  <si>
    <t>Программа муниципальных внутренних заимствований Первомайского</t>
  </si>
  <si>
    <t xml:space="preserve">  Поныровского района Курской области </t>
  </si>
  <si>
    <t>Программа муниципальных внутренних заимствований Первомайского сельсовета</t>
  </si>
  <si>
    <t>"О бюджете Первомайского сельсоветаПоныровского района</t>
  </si>
  <si>
    <t>1.1. Перечень подлежащих предоставлению муниципальных гарантий Первомайского сельсовета Поныровского района в 2017 году</t>
  </si>
  <si>
    <t>Первомайского сельсовета Поныровского района по возможным гарантийным случаям, в 2017 году</t>
  </si>
  <si>
    <t>Исполнение муниципальных гарантий  Первомайского сельсовета Поныровского района</t>
  </si>
  <si>
    <t xml:space="preserve">                                                           к решению Собрания депутатов Первомайского сельсовета</t>
  </si>
  <si>
    <t xml:space="preserve">                                                       "О бюджете Первомайского сельсоветаПоныровского района</t>
  </si>
  <si>
    <t xml:space="preserve">Первомайского сельсовета Поныровского района Курской области </t>
  </si>
  <si>
    <t>1.1. Перечень подлежащих предоставлению муниципальных гарантий Первомайского сельсовета Поныровского района в 2018 и 2019 годах</t>
  </si>
  <si>
    <t>Первомайского сельсовета Поныровского района по возможным гарантийным случаям, в 2018 и 2019  годах</t>
  </si>
  <si>
    <t>Исполнение муниципальных гарантий Первомайского сельсовета Поныровского района</t>
  </si>
  <si>
    <t>11996</t>
  </si>
  <si>
    <t>01 L0201</t>
  </si>
  <si>
    <t>00 0000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</si>
  <si>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</si>
  <si>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Первомайском сельсовете Поныровском районе Курской области» муниципальной программы Первомайского сельсовета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</si>
  <si>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01 0000</t>
  </si>
  <si>
    <t>Муниципальная программа 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Первомайского сельсовете Поныровского района Курской области»</t>
  </si>
  <si>
    <t>77 2 00 С1445</t>
  </si>
  <si>
    <t xml:space="preserve">Муниципальная программа Первомайского сельсовета Поныровского района Курской области  «Развитие культуры вПервомайского сельсовете Поныровского района Курской области» </t>
  </si>
  <si>
    <t>Выполнение других обязательств  Первомайского сельсовета Поныровского района Курской области</t>
  </si>
  <si>
    <t>77 2 01 С1445</t>
  </si>
  <si>
    <t>Поныровского района  Курской области от 19  декабря 2016г. № 37</t>
  </si>
  <si>
    <t>Поныровского района  Курской области от 19  декабря 2016 № 37</t>
  </si>
  <si>
    <t>Поныровского района Курской области  от  19 декабря 2016г. №37</t>
  </si>
  <si>
    <t>Поныровского района Курской области от 19 декабря 2016г. № 37</t>
  </si>
  <si>
    <t>Поныровского  района Курской области  от  19 декабря 2016г. № 37</t>
  </si>
  <si>
    <t>Поныровского  района Курской области  от 19 декабря 2016г. № 37</t>
  </si>
  <si>
    <t>Поныровского района Курской области  от 19 декабря 2016г. № 37</t>
  </si>
  <si>
    <t>Поныровского района Курской области  от 19  декабря 2016г. № 37</t>
  </si>
  <si>
    <t xml:space="preserve">                  Поныровского района Курской области  от 19 декабря 2016г. № 37</t>
  </si>
  <si>
    <t xml:space="preserve">     Поныровского района Курской области  от 19 декабря 2016г. № 37</t>
  </si>
  <si>
    <t>Поныровского района  Курской области от 19 декабря 2016г. № 37</t>
  </si>
  <si>
    <t xml:space="preserve">                                      Поныровского района Курской области  от 19 декабря 2016г. № 37</t>
  </si>
  <si>
    <t>в редакции решения Собрания депутатов Первомайского сельсовета  №43 от 29.03.2017года)</t>
  </si>
  <si>
    <t>2 02 15002 10 0000 151</t>
  </si>
  <si>
    <t>2 02 15002 00 0000 151</t>
  </si>
  <si>
    <t>2 02 29999 10 0000 151</t>
  </si>
  <si>
    <t>2 02 29999 00 0000 151</t>
  </si>
  <si>
    <t>01S3330</t>
  </si>
  <si>
    <t>08/</t>
  </si>
  <si>
    <t>01C1401</t>
  </si>
  <si>
    <t>0113330</t>
  </si>
  <si>
    <t>Субсидия местным бюджетам на заработную плату и начисления на выплаты по оплате труда работников учреждения культуры муниципальных образований городских и сельских поселений</t>
  </si>
  <si>
    <t>Расходы местного бюджета на заработную плату работников учреждений культуры, осуществляемые за счет собственных средств</t>
  </si>
  <si>
    <t>02 П1463</t>
  </si>
  <si>
    <t>в редакции решения Собрания депутатов Первомайского сельсовета  №43 от 31.03.2017года)</t>
  </si>
  <si>
    <t>01 R0200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</si>
</sst>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  <numFmt numFmtId="180" formatCode="000000"/>
    <numFmt numFmtId="181" formatCode="0.00;[Red]0.00"/>
    <numFmt numFmtId="182" formatCode="[$-FC19]d\ mmmm\ yyyy\ &quot;г.&quot;"/>
  </numFmts>
  <fonts count="6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Arial Cyr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theme="1"/>
      <name val="Calibri"/>
      <family val="2"/>
    </font>
    <font>
      <b/>
      <sz val="8"/>
      <name val="Calibri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44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72" applyFont="1" applyFill="1">
      <alignment/>
      <protection/>
    </xf>
    <xf numFmtId="0" fontId="26" fillId="0" borderId="0" xfId="72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/>
    </xf>
    <xf numFmtId="0" fontId="28" fillId="0" borderId="0" xfId="82" applyFont="1" applyFill="1" applyAlignment="1">
      <alignment vertical="center"/>
      <protection/>
    </xf>
    <xf numFmtId="49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173" fontId="23" fillId="24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72" applyFont="1" applyFill="1" applyAlignment="1">
      <alignment horizontal="center" vertical="center"/>
      <protection/>
    </xf>
    <xf numFmtId="0" fontId="24" fillId="0" borderId="0" xfId="72" applyFont="1" applyFill="1" applyAlignment="1">
      <alignment vertical="center"/>
      <protection/>
    </xf>
    <xf numFmtId="0" fontId="26" fillId="0" borderId="0" xfId="72" applyFont="1" applyFill="1" applyAlignment="1">
      <alignment horizontal="center" vertical="center"/>
      <protection/>
    </xf>
    <xf numFmtId="0" fontId="24" fillId="4" borderId="14" xfId="0" applyFont="1" applyFill="1" applyBorder="1" applyAlignment="1">
      <alignment vertical="center" wrapText="1"/>
    </xf>
    <xf numFmtId="0" fontId="24" fillId="0" borderId="0" xfId="82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72" applyFont="1" applyFill="1" applyAlignment="1">
      <alignment vertical="center" wrapText="1"/>
      <protection/>
    </xf>
    <xf numFmtId="0" fontId="24" fillId="25" borderId="14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23" fillId="26" borderId="14" xfId="0" applyFont="1" applyFill="1" applyBorder="1" applyAlignment="1">
      <alignment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49" fontId="23" fillId="26" borderId="16" xfId="0" applyNumberFormat="1" applyFont="1" applyFill="1" applyBorder="1" applyAlignment="1">
      <alignment horizontal="center" vertical="center" wrapText="1"/>
    </xf>
    <xf numFmtId="173" fontId="23" fillId="26" borderId="1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82" applyFont="1" applyFill="1" applyAlignment="1">
      <alignment vertical="center" wrapText="1"/>
      <protection/>
    </xf>
    <xf numFmtId="0" fontId="24" fillId="0" borderId="0" xfId="82" applyFont="1" applyAlignment="1">
      <alignment vertical="center" wrapText="1"/>
      <protection/>
    </xf>
    <xf numFmtId="0" fontId="28" fillId="0" borderId="0" xfId="82" applyFont="1" applyFill="1" applyAlignment="1">
      <alignment vertical="center" wrapText="1"/>
      <protection/>
    </xf>
    <xf numFmtId="0" fontId="28" fillId="0" borderId="0" xfId="82" applyFont="1" applyAlignment="1">
      <alignment vertical="center" wrapText="1"/>
      <protection/>
    </xf>
    <xf numFmtId="0" fontId="26" fillId="0" borderId="0" xfId="72" applyFont="1" applyFill="1" applyAlignment="1">
      <alignment vertical="center" wrapText="1"/>
      <protection/>
    </xf>
    <xf numFmtId="0" fontId="24" fillId="25" borderId="14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0" borderId="0" xfId="0" applyNumberFormat="1" applyFont="1" applyAlignment="1">
      <alignment vertical="center" wrapText="1"/>
    </xf>
    <xf numFmtId="0" fontId="24" fillId="0" borderId="0" xfId="72" applyFont="1" applyFill="1" applyAlignment="1">
      <alignment horizontal="center" vertical="center" wrapText="1"/>
      <protection/>
    </xf>
    <xf numFmtId="0" fontId="26" fillId="0" borderId="0" xfId="72" applyFont="1" applyFill="1" applyAlignment="1">
      <alignment horizontal="center" vertical="center" wrapText="1"/>
      <protection/>
    </xf>
    <xf numFmtId="0" fontId="26" fillId="27" borderId="0" xfId="72" applyFont="1" applyFill="1" applyAlignment="1">
      <alignment vertical="center" wrapText="1"/>
      <protection/>
    </xf>
    <xf numFmtId="0" fontId="28" fillId="27" borderId="0" xfId="82" applyFont="1" applyFill="1" applyAlignment="1">
      <alignment vertical="center" wrapText="1"/>
      <protection/>
    </xf>
    <xf numFmtId="173" fontId="23" fillId="24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70" applyFont="1" applyFill="1" applyAlignment="1">
      <alignment vertical="top"/>
      <protection/>
    </xf>
    <xf numFmtId="0" fontId="13" fillId="0" borderId="0" xfId="0" applyFont="1" applyBorder="1" applyAlignment="1">
      <alignment horizontal="right" vertical="center" wrapText="1"/>
    </xf>
    <xf numFmtId="173" fontId="30" fillId="0" borderId="0" xfId="0" applyNumberFormat="1" applyFont="1" applyFill="1" applyAlignment="1">
      <alignment vertical="center" wrapText="1"/>
    </xf>
    <xf numFmtId="173" fontId="30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173" fontId="34" fillId="0" borderId="17" xfId="0" applyNumberFormat="1" applyFont="1" applyBorder="1" applyAlignment="1">
      <alignment vertical="center"/>
    </xf>
    <xf numFmtId="0" fontId="37" fillId="0" borderId="0" xfId="66" applyFont="1" applyAlignment="1">
      <alignment horizontal="center"/>
      <protection/>
    </xf>
    <xf numFmtId="0" fontId="0" fillId="0" borderId="0" xfId="66">
      <alignment/>
      <protection/>
    </xf>
    <xf numFmtId="0" fontId="37" fillId="0" borderId="0" xfId="66" applyFont="1" applyAlignment="1">
      <alignment horizontal="right"/>
      <protection/>
    </xf>
    <xf numFmtId="0" fontId="37" fillId="0" borderId="0" xfId="66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66" applyFont="1" applyAlignment="1">
      <alignment horizontal="center"/>
      <protection/>
    </xf>
    <xf numFmtId="0" fontId="0" fillId="0" borderId="0" xfId="66" applyAlignment="1">
      <alignment vertical="center"/>
      <protection/>
    </xf>
    <xf numFmtId="0" fontId="38" fillId="0" borderId="0" xfId="66" applyFont="1" applyAlignment="1">
      <alignment horizontal="right"/>
      <protection/>
    </xf>
    <xf numFmtId="0" fontId="23" fillId="0" borderId="0" xfId="66" applyFont="1" applyAlignment="1">
      <alignment horizontal="center" vertical="center"/>
      <protection/>
    </xf>
    <xf numFmtId="0" fontId="0" fillId="0" borderId="0" xfId="66" applyAlignment="1">
      <alignment horizontal="center"/>
      <protection/>
    </xf>
    <xf numFmtId="0" fontId="18" fillId="0" borderId="0" xfId="66" applyFont="1">
      <alignment/>
      <protection/>
    </xf>
    <xf numFmtId="0" fontId="37" fillId="0" borderId="0" xfId="66" applyFont="1" applyAlignment="1">
      <alignment horizontal="left"/>
      <protection/>
    </xf>
    <xf numFmtId="0" fontId="27" fillId="0" borderId="0" xfId="66" applyFont="1" applyAlignment="1">
      <alignment horizontal="center" vertical="center"/>
      <protection/>
    </xf>
    <xf numFmtId="0" fontId="35" fillId="0" borderId="0" xfId="66" applyFont="1">
      <alignment/>
      <protection/>
    </xf>
    <xf numFmtId="0" fontId="43" fillId="0" borderId="0" xfId="66" applyFont="1" applyAlignment="1">
      <alignment horizontal="center"/>
      <protection/>
    </xf>
    <xf numFmtId="0" fontId="43" fillId="0" borderId="0" xfId="66" applyFont="1" applyAlignment="1">
      <alignment horizontal="left"/>
      <protection/>
    </xf>
    <xf numFmtId="173" fontId="25" fillId="0" borderId="0" xfId="66" applyNumberFormat="1" applyFont="1">
      <alignment/>
      <protection/>
    </xf>
    <xf numFmtId="0" fontId="22" fillId="0" borderId="0" xfId="66" applyFont="1">
      <alignment/>
      <protection/>
    </xf>
    <xf numFmtId="0" fontId="22" fillId="0" borderId="0" xfId="66" applyFont="1" applyAlignment="1">
      <alignment horizontal="right"/>
      <protection/>
    </xf>
    <xf numFmtId="0" fontId="26" fillId="0" borderId="14" xfId="66" applyFont="1" applyBorder="1" applyAlignment="1">
      <alignment horizontal="center" vertical="center" wrapText="1"/>
      <protection/>
    </xf>
    <xf numFmtId="3" fontId="26" fillId="0" borderId="14" xfId="71" applyNumberFormat="1" applyFont="1" applyFill="1" applyBorder="1" applyAlignment="1">
      <alignment horizontal="center" vertical="center" wrapText="1"/>
      <protection/>
    </xf>
    <xf numFmtId="0" fontId="34" fillId="0" borderId="0" xfId="66" applyFont="1">
      <alignment/>
      <protection/>
    </xf>
    <xf numFmtId="49" fontId="24" fillId="25" borderId="14" xfId="68" applyNumberFormat="1" applyFont="1" applyFill="1" applyBorder="1" applyAlignment="1">
      <alignment horizontal="center" vertical="center"/>
      <protection/>
    </xf>
    <xf numFmtId="0" fontId="24" fillId="25" borderId="14" xfId="68" applyFont="1" applyFill="1" applyBorder="1" applyAlignment="1">
      <alignment vertical="center" wrapText="1"/>
      <protection/>
    </xf>
    <xf numFmtId="173" fontId="24" fillId="25" borderId="14" xfId="69" applyNumberFormat="1" applyFont="1" applyFill="1" applyBorder="1" applyAlignment="1">
      <alignment vertical="center"/>
      <protection/>
    </xf>
    <xf numFmtId="49" fontId="24" fillId="4" borderId="14" xfId="68" applyNumberFormat="1" applyFont="1" applyFill="1" applyBorder="1" applyAlignment="1">
      <alignment horizontal="center" vertical="center"/>
      <protection/>
    </xf>
    <xf numFmtId="0" fontId="24" fillId="4" borderId="14" xfId="68" applyFont="1" applyFill="1" applyBorder="1" applyAlignment="1">
      <alignment vertical="center" wrapText="1"/>
      <protection/>
    </xf>
    <xf numFmtId="49" fontId="24" fillId="0" borderId="14" xfId="68" applyNumberFormat="1" applyFont="1" applyBorder="1" applyAlignment="1">
      <alignment horizontal="center" vertical="center"/>
      <protection/>
    </xf>
    <xf numFmtId="0" fontId="24" fillId="0" borderId="14" xfId="68" applyFont="1" applyBorder="1" applyAlignment="1">
      <alignment vertical="center" wrapText="1"/>
      <protection/>
    </xf>
    <xf numFmtId="173" fontId="24" fillId="0" borderId="14" xfId="69" applyNumberFormat="1" applyFont="1" applyFill="1" applyBorder="1" applyAlignment="1">
      <alignment vertical="center"/>
      <protection/>
    </xf>
    <xf numFmtId="0" fontId="24" fillId="0" borderId="0" xfId="66" applyFont="1" applyAlignment="1">
      <alignment horizontal="center"/>
      <protection/>
    </xf>
    <xf numFmtId="0" fontId="24" fillId="0" borderId="0" xfId="66" applyFont="1" applyAlignment="1">
      <alignment horizontal="left"/>
      <protection/>
    </xf>
    <xf numFmtId="173" fontId="24" fillId="0" borderId="0" xfId="66" applyNumberFormat="1" applyFont="1">
      <alignment/>
      <protection/>
    </xf>
    <xf numFmtId="173" fontId="34" fillId="0" borderId="0" xfId="0" applyNumberFormat="1" applyFont="1" applyBorder="1" applyAlignment="1">
      <alignment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right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0" fillId="0" borderId="0" xfId="65">
      <alignment/>
      <protection/>
    </xf>
    <xf numFmtId="0" fontId="38" fillId="0" borderId="0" xfId="65" applyFont="1" applyAlignment="1">
      <alignment horizontal="left"/>
      <protection/>
    </xf>
    <xf numFmtId="173" fontId="0" fillId="0" borderId="0" xfId="65" applyNumberFormat="1" applyAlignment="1">
      <alignment horizontal="left"/>
      <protection/>
    </xf>
    <xf numFmtId="0" fontId="27" fillId="0" borderId="0" xfId="65" applyFont="1" applyAlignment="1">
      <alignment horizontal="center" vertical="center"/>
      <protection/>
    </xf>
    <xf numFmtId="0" fontId="23" fillId="0" borderId="0" xfId="65" applyFont="1" applyAlignment="1">
      <alignment horizontal="center"/>
      <protection/>
    </xf>
    <xf numFmtId="173" fontId="0" fillId="0" borderId="0" xfId="65" applyNumberFormat="1">
      <alignment/>
      <protection/>
    </xf>
    <xf numFmtId="0" fontId="27" fillId="0" borderId="0" xfId="65" applyFont="1" applyAlignment="1">
      <alignment horizontal="center"/>
      <protection/>
    </xf>
    <xf numFmtId="0" fontId="22" fillId="0" borderId="0" xfId="65" applyFont="1" applyAlignment="1">
      <alignment vertical="center"/>
      <protection/>
    </xf>
    <xf numFmtId="0" fontId="37" fillId="0" borderId="0" xfId="65" applyFont="1" applyAlignment="1">
      <alignment horizontal="right" vertical="center"/>
      <protection/>
    </xf>
    <xf numFmtId="173" fontId="38" fillId="0" borderId="0" xfId="65" applyNumberFormat="1" applyFont="1" applyAlignment="1">
      <alignment horizontal="right"/>
      <protection/>
    </xf>
    <xf numFmtId="0" fontId="37" fillId="0" borderId="14" xfId="65" applyFont="1" applyBorder="1" applyAlignment="1">
      <alignment horizontal="center" vertical="center" wrapText="1"/>
      <protection/>
    </xf>
    <xf numFmtId="0" fontId="37" fillId="0" borderId="14" xfId="65" applyFont="1" applyBorder="1" applyAlignment="1">
      <alignment vertical="center" wrapText="1"/>
      <protection/>
    </xf>
    <xf numFmtId="173" fontId="37" fillId="25" borderId="14" xfId="65" applyNumberFormat="1" applyFont="1" applyFill="1" applyBorder="1" applyAlignment="1">
      <alignment horizontal="center" vertical="center" wrapText="1"/>
      <protection/>
    </xf>
    <xf numFmtId="0" fontId="37" fillId="0" borderId="0" xfId="65" applyFont="1" applyAlignment="1">
      <alignment vertical="center"/>
      <protection/>
    </xf>
    <xf numFmtId="173" fontId="37" fillId="0" borderId="14" xfId="65" applyNumberFormat="1" applyFont="1" applyFill="1" applyBorder="1" applyAlignment="1">
      <alignment horizontal="center" vertical="center" wrapText="1"/>
      <protection/>
    </xf>
    <xf numFmtId="173" fontId="37" fillId="0" borderId="14" xfId="65" applyNumberFormat="1" applyFont="1" applyBorder="1" applyAlignment="1">
      <alignment horizontal="center" vertical="center" wrapText="1"/>
      <protection/>
    </xf>
    <xf numFmtId="0" fontId="27" fillId="0" borderId="0" xfId="65" applyFont="1" applyAlignment="1">
      <alignment vertical="center"/>
      <protection/>
    </xf>
    <xf numFmtId="0" fontId="38" fillId="0" borderId="14" xfId="65" applyFont="1" applyBorder="1" applyAlignment="1">
      <alignment horizontal="justify" vertical="center" wrapText="1"/>
      <protection/>
    </xf>
    <xf numFmtId="0" fontId="38" fillId="0" borderId="14" xfId="65" applyFont="1" applyBorder="1" applyAlignment="1">
      <alignment horizontal="center" vertical="center" wrapText="1"/>
      <protection/>
    </xf>
    <xf numFmtId="0" fontId="37" fillId="0" borderId="0" xfId="65" applyFont="1" applyAlignment="1">
      <alignment horizontal="justify" vertical="center"/>
      <protection/>
    </xf>
    <xf numFmtId="0" fontId="0" fillId="0" borderId="0" xfId="65" applyAlignment="1">
      <alignment horizontal="center" vertical="center"/>
      <protection/>
    </xf>
    <xf numFmtId="49" fontId="24" fillId="0" borderId="18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3" fillId="0" borderId="0" xfId="67" applyFont="1" applyAlignment="1">
      <alignment horizontal="center" vertical="center"/>
      <protection/>
    </xf>
    <xf numFmtId="0" fontId="37" fillId="0" borderId="14" xfId="0" applyFont="1" applyFill="1" applyBorder="1" applyAlignment="1">
      <alignment horizontal="justify" vertical="top" wrapText="1"/>
    </xf>
    <xf numFmtId="0" fontId="37" fillId="0" borderId="14" xfId="0" applyFont="1" applyBorder="1" applyAlignment="1">
      <alignment wrapText="1"/>
    </xf>
    <xf numFmtId="0" fontId="37" fillId="0" borderId="14" xfId="0" applyFont="1" applyBorder="1" applyAlignment="1">
      <alignment horizontal="justify" vertical="top" wrapText="1"/>
    </xf>
    <xf numFmtId="49" fontId="37" fillId="0" borderId="14" xfId="67" applyNumberFormat="1" applyFont="1" applyFill="1" applyBorder="1" applyAlignment="1">
      <alignment horizontal="center" wrapText="1"/>
      <protection/>
    </xf>
    <xf numFmtId="49" fontId="37" fillId="28" borderId="14" xfId="67" applyNumberFormat="1" applyFont="1" applyFill="1" applyBorder="1" applyAlignment="1">
      <alignment horizontal="center" vertical="center" wrapText="1"/>
      <protection/>
    </xf>
    <xf numFmtId="0" fontId="0" fillId="28" borderId="0" xfId="67" applyFill="1">
      <alignment/>
      <protection/>
    </xf>
    <xf numFmtId="0" fontId="38" fillId="0" borderId="0" xfId="67" applyFont="1" applyAlignment="1">
      <alignment horizontal="right"/>
      <protection/>
    </xf>
    <xf numFmtId="0" fontId="37" fillId="0" borderId="0" xfId="67" applyFont="1" applyAlignment="1">
      <alignment horizontal="center"/>
      <protection/>
    </xf>
    <xf numFmtId="0" fontId="0" fillId="0" borderId="0" xfId="67">
      <alignment/>
      <protection/>
    </xf>
    <xf numFmtId="0" fontId="31" fillId="0" borderId="0" xfId="67" applyFont="1">
      <alignment/>
      <protection/>
    </xf>
    <xf numFmtId="173" fontId="37" fillId="0" borderId="0" xfId="67" applyNumberFormat="1" applyFont="1">
      <alignment/>
      <protection/>
    </xf>
    <xf numFmtId="0" fontId="38" fillId="0" borderId="0" xfId="67" applyFont="1">
      <alignment/>
      <protection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42" fillId="0" borderId="0" xfId="67" applyFont="1" applyAlignment="1">
      <alignment vertical="center"/>
      <protection/>
    </xf>
    <xf numFmtId="0" fontId="37" fillId="0" borderId="0" xfId="67" applyFont="1" applyAlignment="1">
      <alignment vertical="center" wrapText="1"/>
      <protection/>
    </xf>
    <xf numFmtId="0" fontId="37" fillId="0" borderId="14" xfId="67" applyFont="1" applyBorder="1" applyAlignment="1">
      <alignment horizontal="center" vertical="center" wrapText="1"/>
      <protection/>
    </xf>
    <xf numFmtId="0" fontId="37" fillId="0" borderId="14" xfId="67" applyFont="1" applyBorder="1" applyAlignment="1">
      <alignment horizontal="justify" vertical="center" wrapText="1"/>
      <protection/>
    </xf>
    <xf numFmtId="0" fontId="37" fillId="0" borderId="15" xfId="67" applyFont="1" applyBorder="1" applyAlignment="1">
      <alignment horizontal="center" vertical="center" wrapText="1"/>
      <protection/>
    </xf>
    <xf numFmtId="0" fontId="37" fillId="0" borderId="14" xfId="67" applyFont="1" applyBorder="1" applyAlignment="1">
      <alignment vertical="center" wrapText="1"/>
      <protection/>
    </xf>
    <xf numFmtId="0" fontId="27" fillId="9" borderId="14" xfId="67" applyFont="1" applyFill="1" applyBorder="1" applyAlignment="1">
      <alignment horizontal="justify" vertical="center" wrapText="1"/>
      <protection/>
    </xf>
    <xf numFmtId="0" fontId="22" fillId="0" borderId="11" xfId="67" applyFont="1" applyBorder="1" applyAlignment="1">
      <alignment horizontal="center" vertical="center" wrapText="1"/>
      <protection/>
    </xf>
    <xf numFmtId="0" fontId="22" fillId="0" borderId="11" xfId="67" applyFont="1" applyBorder="1" applyAlignment="1">
      <alignment horizontal="center" vertical="center"/>
      <protection/>
    </xf>
    <xf numFmtId="173" fontId="22" fillId="0" borderId="14" xfId="67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173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173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top" wrapText="1"/>
    </xf>
    <xf numFmtId="0" fontId="22" fillId="0" borderId="0" xfId="67" applyFont="1" applyAlignment="1">
      <alignment horizontal="center"/>
      <protection/>
    </xf>
    <xf numFmtId="0" fontId="24" fillId="0" borderId="0" xfId="67" applyFont="1">
      <alignment/>
      <protection/>
    </xf>
    <xf numFmtId="173" fontId="22" fillId="0" borderId="0" xfId="67" applyNumberFormat="1" applyFont="1">
      <alignment/>
      <protection/>
    </xf>
    <xf numFmtId="0" fontId="26" fillId="29" borderId="14" xfId="0" applyFont="1" applyFill="1" applyBorder="1" applyAlignment="1">
      <alignment horizontal="center" vertical="center" wrapText="1"/>
    </xf>
    <xf numFmtId="0" fontId="26" fillId="29" borderId="14" xfId="0" applyFont="1" applyFill="1" applyBorder="1" applyAlignment="1">
      <alignment horizontal="left" vertical="center" wrapText="1"/>
    </xf>
    <xf numFmtId="173" fontId="26" fillId="29" borderId="14" xfId="0" applyNumberFormat="1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left" vertical="center" wrapText="1"/>
    </xf>
    <xf numFmtId="173" fontId="26" fillId="10" borderId="14" xfId="0" applyNumberFormat="1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 wrapText="1"/>
    </xf>
    <xf numFmtId="173" fontId="24" fillId="25" borderId="14" xfId="0" applyNumberFormat="1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left" vertical="center" wrapText="1"/>
    </xf>
    <xf numFmtId="173" fontId="24" fillId="4" borderId="14" xfId="0" applyNumberFormat="1" applyFont="1" applyFill="1" applyBorder="1" applyAlignment="1">
      <alignment horizontal="center" vertical="center" wrapText="1"/>
    </xf>
    <xf numFmtId="0" fontId="0" fillId="0" borderId="0" xfId="67" applyAlignment="1">
      <alignment vertical="center"/>
      <protection/>
    </xf>
    <xf numFmtId="49" fontId="24" fillId="25" borderId="14" xfId="0" applyNumberFormat="1" applyFont="1" applyFill="1" applyBorder="1" applyAlignment="1">
      <alignment horizontal="center" vertical="center"/>
    </xf>
    <xf numFmtId="0" fontId="9" fillId="0" borderId="0" xfId="67" applyFont="1" applyAlignment="1">
      <alignment vertical="center"/>
      <protection/>
    </xf>
    <xf numFmtId="49" fontId="24" fillId="4" borderId="14" xfId="0" applyNumberFormat="1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left" vertical="center" wrapText="1"/>
    </xf>
    <xf numFmtId="173" fontId="24" fillId="30" borderId="14" xfId="0" applyNumberFormat="1" applyFont="1" applyFill="1" applyBorder="1" applyAlignment="1">
      <alignment horizontal="center" vertical="center" wrapText="1"/>
    </xf>
    <xf numFmtId="49" fontId="26" fillId="10" borderId="14" xfId="0" applyNumberFormat="1" applyFont="1" applyFill="1" applyBorder="1" applyAlignment="1">
      <alignment horizontal="center"/>
    </xf>
    <xf numFmtId="0" fontId="26" fillId="10" borderId="14" xfId="0" applyFont="1" applyFill="1" applyBorder="1" applyAlignment="1">
      <alignment vertical="top" wrapText="1"/>
    </xf>
    <xf numFmtId="49" fontId="26" fillId="10" borderId="14" xfId="0" applyNumberFormat="1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vertical="center" wrapText="1"/>
    </xf>
    <xf numFmtId="49" fontId="24" fillId="30" borderId="14" xfId="0" applyNumberFormat="1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 wrapText="1"/>
    </xf>
    <xf numFmtId="0" fontId="26" fillId="29" borderId="14" xfId="0" applyFont="1" applyFill="1" applyBorder="1" applyAlignment="1">
      <alignment horizontal="left" vertical="center"/>
    </xf>
    <xf numFmtId="173" fontId="26" fillId="29" borderId="14" xfId="0" applyNumberFormat="1" applyFont="1" applyFill="1" applyBorder="1" applyAlignment="1">
      <alignment horizontal="center" vertical="center"/>
    </xf>
    <xf numFmtId="173" fontId="26" fillId="30" borderId="14" xfId="0" applyNumberFormat="1" applyFont="1" applyFill="1" applyBorder="1" applyAlignment="1">
      <alignment horizontal="center" vertical="center"/>
    </xf>
    <xf numFmtId="173" fontId="26" fillId="31" borderId="14" xfId="0" applyNumberFormat="1" applyFont="1" applyFill="1" applyBorder="1" applyAlignment="1">
      <alignment horizontal="center" vertical="center" wrapText="1"/>
    </xf>
    <xf numFmtId="173" fontId="24" fillId="25" borderId="14" xfId="0" applyNumberFormat="1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left" vertical="center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left" vertical="center" wrapText="1"/>
    </xf>
    <xf numFmtId="173" fontId="26" fillId="3" borderId="14" xfId="0" applyNumberFormat="1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justify" vertical="center" wrapText="1"/>
    </xf>
    <xf numFmtId="0" fontId="38" fillId="0" borderId="12" xfId="67" applyFont="1" applyBorder="1" applyAlignment="1">
      <alignment horizontal="center" vertical="top" wrapText="1"/>
      <protection/>
    </xf>
    <xf numFmtId="0" fontId="37" fillId="0" borderId="14" xfId="67" applyFont="1" applyBorder="1" applyAlignment="1">
      <alignment horizontal="center" vertical="top" wrapText="1"/>
      <protection/>
    </xf>
    <xf numFmtId="0" fontId="37" fillId="0" borderId="13" xfId="67" applyFont="1" applyBorder="1" applyAlignment="1">
      <alignment horizontal="center" vertical="center" wrapText="1"/>
      <protection/>
    </xf>
    <xf numFmtId="49" fontId="27" fillId="9" borderId="14" xfId="67" applyNumberFormat="1" applyFont="1" applyFill="1" applyBorder="1" applyAlignment="1">
      <alignment horizontal="center" vertical="center" wrapText="1"/>
      <protection/>
    </xf>
    <xf numFmtId="0" fontId="27" fillId="9" borderId="21" xfId="67" applyFont="1" applyFill="1" applyBorder="1" applyAlignment="1">
      <alignment vertical="center" wrapText="1"/>
      <protection/>
    </xf>
    <xf numFmtId="49" fontId="37" fillId="0" borderId="14" xfId="67" applyNumberFormat="1" applyFont="1" applyFill="1" applyBorder="1" applyAlignment="1">
      <alignment horizontal="center" vertical="center" wrapText="1"/>
      <protection/>
    </xf>
    <xf numFmtId="0" fontId="0" fillId="0" borderId="0" xfId="67" applyFont="1">
      <alignment/>
      <protection/>
    </xf>
    <xf numFmtId="0" fontId="38" fillId="0" borderId="0" xfId="67" applyFont="1" applyAlignment="1">
      <alignment horizontal="left"/>
      <protection/>
    </xf>
    <xf numFmtId="0" fontId="18" fillId="0" borderId="0" xfId="67" applyFont="1">
      <alignment/>
      <protection/>
    </xf>
    <xf numFmtId="0" fontId="37" fillId="0" borderId="14" xfId="0" applyFont="1" applyBorder="1" applyAlignment="1">
      <alignment vertical="center" wrapText="1"/>
    </xf>
    <xf numFmtId="0" fontId="31" fillId="0" borderId="14" xfId="73" applyFont="1" applyBorder="1" applyAlignment="1">
      <alignment wrapText="1"/>
      <protection/>
    </xf>
    <xf numFmtId="173" fontId="24" fillId="10" borderId="14" xfId="0" applyNumberFormat="1" applyFont="1" applyFill="1" applyBorder="1" applyAlignment="1">
      <alignment horizontal="center" vertical="center" wrapText="1"/>
    </xf>
    <xf numFmtId="0" fontId="18" fillId="0" borderId="0" xfId="67" applyFont="1" applyFill="1">
      <alignment/>
      <protection/>
    </xf>
    <xf numFmtId="0" fontId="31" fillId="0" borderId="14" xfId="74" applyFont="1" applyBorder="1" applyAlignment="1">
      <alignment/>
      <protection/>
    </xf>
    <xf numFmtId="49" fontId="26" fillId="10" borderId="18" xfId="0" applyNumberFormat="1" applyFont="1" applyFill="1" applyBorder="1" applyAlignment="1">
      <alignment wrapText="1"/>
    </xf>
    <xf numFmtId="49" fontId="24" fillId="30" borderId="18" xfId="0" applyNumberFormat="1" applyFont="1" applyFill="1" applyBorder="1" applyAlignment="1">
      <alignment wrapText="1"/>
    </xf>
    <xf numFmtId="49" fontId="24" fillId="30" borderId="18" xfId="0" applyNumberFormat="1" applyFont="1" applyFill="1" applyBorder="1" applyAlignment="1">
      <alignment horizontal="center"/>
    </xf>
    <xf numFmtId="0" fontId="24" fillId="27" borderId="14" xfId="0" applyFont="1" applyFill="1" applyBorder="1" applyAlignment="1">
      <alignment horizontal="justify" vertical="center" wrapText="1"/>
    </xf>
    <xf numFmtId="0" fontId="37" fillId="0" borderId="14" xfId="0" applyFont="1" applyBorder="1" applyAlignment="1">
      <alignment vertical="top" wrapText="1"/>
    </xf>
    <xf numFmtId="0" fontId="37" fillId="0" borderId="14" xfId="0" applyFont="1" applyFill="1" applyBorder="1" applyAlignment="1">
      <alignment vertical="top" wrapText="1"/>
    </xf>
    <xf numFmtId="0" fontId="0" fillId="0" borderId="0" xfId="67" applyFont="1" applyAlignment="1">
      <alignment/>
      <protection/>
    </xf>
    <xf numFmtId="49" fontId="37" fillId="9" borderId="14" xfId="67" applyNumberFormat="1" applyFont="1" applyFill="1" applyBorder="1" applyAlignment="1">
      <alignment horizontal="center" wrapText="1"/>
      <protection/>
    </xf>
    <xf numFmtId="0" fontId="23" fillId="0" borderId="0" xfId="67" applyFont="1" applyAlignment="1">
      <alignment horizontal="center"/>
      <protection/>
    </xf>
    <xf numFmtId="0" fontId="27" fillId="9" borderId="14" xfId="67" applyFont="1" applyFill="1" applyBorder="1" applyAlignment="1">
      <alignment horizontal="center" wrapText="1"/>
      <protection/>
    </xf>
    <xf numFmtId="49" fontId="24" fillId="0" borderId="18" xfId="0" applyNumberFormat="1" applyFont="1" applyBorder="1" applyAlignment="1">
      <alignment wrapText="1"/>
    </xf>
    <xf numFmtId="49" fontId="24" fillId="4" borderId="18" xfId="0" applyNumberFormat="1" applyFont="1" applyFill="1" applyBorder="1" applyAlignment="1">
      <alignment horizontal="center"/>
    </xf>
    <xf numFmtId="2" fontId="24" fillId="4" borderId="18" xfId="0" applyNumberFormat="1" applyFont="1" applyFill="1" applyBorder="1" applyAlignment="1">
      <alignment wrapText="1"/>
    </xf>
    <xf numFmtId="49" fontId="24" fillId="0" borderId="22" xfId="0" applyNumberFormat="1" applyFont="1" applyBorder="1" applyAlignment="1">
      <alignment wrapText="1"/>
    </xf>
    <xf numFmtId="0" fontId="24" fillId="27" borderId="14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top" wrapText="1"/>
    </xf>
    <xf numFmtId="0" fontId="26" fillId="10" borderId="14" xfId="0" applyFont="1" applyFill="1" applyBorder="1" applyAlignment="1">
      <alignment horizontal="left" vertical="top" wrapText="1"/>
    </xf>
    <xf numFmtId="173" fontId="24" fillId="10" borderId="14" xfId="0" applyNumberFormat="1" applyFont="1" applyFill="1" applyBorder="1" applyAlignment="1">
      <alignment horizontal="center" vertical="top" wrapText="1"/>
    </xf>
    <xf numFmtId="0" fontId="24" fillId="30" borderId="14" xfId="0" applyFont="1" applyFill="1" applyBorder="1" applyAlignment="1">
      <alignment horizontal="center" vertical="top" wrapText="1"/>
    </xf>
    <xf numFmtId="0" fontId="24" fillId="30" borderId="14" xfId="0" applyFont="1" applyFill="1" applyBorder="1" applyAlignment="1">
      <alignment horizontal="left" vertical="top" wrapText="1"/>
    </xf>
    <xf numFmtId="173" fontId="24" fillId="30" borderId="14" xfId="0" applyNumberFormat="1" applyFont="1" applyFill="1" applyBorder="1" applyAlignment="1">
      <alignment horizontal="center" vertical="top" wrapText="1"/>
    </xf>
    <xf numFmtId="49" fontId="26" fillId="10" borderId="18" xfId="0" applyNumberFormat="1" applyFont="1" applyFill="1" applyBorder="1" applyAlignment="1">
      <alignment vertical="top" wrapText="1"/>
    </xf>
    <xf numFmtId="49" fontId="24" fillId="30" borderId="18" xfId="0" applyNumberFormat="1" applyFont="1" applyFill="1" applyBorder="1" applyAlignment="1">
      <alignment horizontal="center" vertical="top"/>
    </xf>
    <xf numFmtId="49" fontId="24" fillId="30" borderId="18" xfId="0" applyNumberFormat="1" applyFont="1" applyFill="1" applyBorder="1" applyAlignment="1">
      <alignment vertical="top" wrapText="1"/>
    </xf>
    <xf numFmtId="49" fontId="24" fillId="0" borderId="18" xfId="0" applyNumberFormat="1" applyFont="1" applyBorder="1" applyAlignment="1">
      <alignment horizontal="center" vertical="top"/>
    </xf>
    <xf numFmtId="49" fontId="24" fillId="0" borderId="18" xfId="0" applyNumberFormat="1" applyFont="1" applyBorder="1" applyAlignment="1">
      <alignment vertical="top" wrapText="1"/>
    </xf>
    <xf numFmtId="173" fontId="24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center"/>
    </xf>
    <xf numFmtId="0" fontId="24" fillId="30" borderId="14" xfId="0" applyNumberFormat="1" applyFont="1" applyFill="1" applyBorder="1" applyAlignment="1">
      <alignment horizontal="left" vertical="top" wrapText="1"/>
    </xf>
    <xf numFmtId="0" fontId="24" fillId="4" borderId="14" xfId="0" applyFont="1" applyFill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 wrapText="1"/>
    </xf>
    <xf numFmtId="0" fontId="24" fillId="25" borderId="14" xfId="0" applyFont="1" applyFill="1" applyBorder="1" applyAlignment="1">
      <alignment horizontal="center" vertical="top" wrapText="1"/>
    </xf>
    <xf numFmtId="0" fontId="24" fillId="25" borderId="14" xfId="0" applyFont="1" applyFill="1" applyBorder="1" applyAlignment="1">
      <alignment horizontal="left" vertical="top" wrapText="1"/>
    </xf>
    <xf numFmtId="0" fontId="24" fillId="32" borderId="14" xfId="0" applyFont="1" applyFill="1" applyBorder="1" applyAlignment="1">
      <alignment horizontal="center" vertical="center"/>
    </xf>
    <xf numFmtId="173" fontId="26" fillId="32" borderId="14" xfId="0" applyNumberFormat="1" applyFont="1" applyFill="1" applyBorder="1" applyAlignment="1">
      <alignment horizontal="center" vertical="center"/>
    </xf>
    <xf numFmtId="0" fontId="24" fillId="32" borderId="14" xfId="0" applyFont="1" applyFill="1" applyBorder="1" applyAlignment="1">
      <alignment horizontal="left" vertical="top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justify" vertical="center" wrapText="1"/>
    </xf>
    <xf numFmtId="0" fontId="28" fillId="28" borderId="0" xfId="82" applyFont="1" applyFill="1" applyAlignment="1">
      <alignment vertical="center"/>
      <protection/>
    </xf>
    <xf numFmtId="0" fontId="28" fillId="28" borderId="0" xfId="82" applyFont="1" applyFill="1" applyAlignment="1">
      <alignment vertical="center" wrapText="1"/>
      <protection/>
    </xf>
    <xf numFmtId="0" fontId="24" fillId="28" borderId="0" xfId="72" applyFont="1" applyFill="1" applyAlignment="1">
      <alignment vertical="center"/>
      <protection/>
    </xf>
    <xf numFmtId="0" fontId="24" fillId="28" borderId="0" xfId="72" applyFont="1" applyFill="1" applyAlignment="1">
      <alignment vertical="center" wrapText="1"/>
      <protection/>
    </xf>
    <xf numFmtId="0" fontId="28" fillId="0" borderId="0" xfId="82" applyFont="1" applyFill="1" applyAlignment="1">
      <alignment vertical="top"/>
      <protection/>
    </xf>
    <xf numFmtId="0" fontId="28" fillId="0" borderId="0" xfId="82" applyFont="1" applyFill="1" applyAlignment="1">
      <alignment vertical="top" wrapText="1"/>
      <protection/>
    </xf>
    <xf numFmtId="0" fontId="28" fillId="0" borderId="0" xfId="82" applyFont="1" applyAlignment="1">
      <alignment vertical="top" wrapText="1"/>
      <protection/>
    </xf>
    <xf numFmtId="0" fontId="23" fillId="24" borderId="14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left" vertical="top" wrapText="1"/>
    </xf>
    <xf numFmtId="0" fontId="23" fillId="26" borderId="14" xfId="0" applyFont="1" applyFill="1" applyBorder="1" applyAlignment="1">
      <alignment horizontal="justify" vertical="top" wrapText="1"/>
    </xf>
    <xf numFmtId="0" fontId="23" fillId="26" borderId="16" xfId="0" applyFont="1" applyFill="1" applyBorder="1" applyAlignment="1">
      <alignment vertical="center" wrapText="1"/>
    </xf>
    <xf numFmtId="0" fontId="27" fillId="33" borderId="14" xfId="0" applyFont="1" applyFill="1" applyBorder="1" applyAlignment="1">
      <alignment horizontal="justify" vertical="top" wrapText="1"/>
    </xf>
    <xf numFmtId="0" fontId="27" fillId="34" borderId="14" xfId="0" applyFont="1" applyFill="1" applyBorder="1" applyAlignment="1">
      <alignment horizontal="justify" vertical="top" wrapText="1"/>
    </xf>
    <xf numFmtId="0" fontId="27" fillId="35" borderId="14" xfId="0" applyFont="1" applyFill="1" applyBorder="1" applyAlignment="1">
      <alignment horizontal="justify" vertical="top" wrapText="1"/>
    </xf>
    <xf numFmtId="2" fontId="27" fillId="8" borderId="15" xfId="82" applyNumberFormat="1" applyFont="1" applyFill="1" applyBorder="1" applyAlignment="1">
      <alignment horizontal="justify" vertical="top" wrapText="1"/>
      <protection/>
    </xf>
    <xf numFmtId="2" fontId="37" fillId="25" borderId="15" xfId="82" applyNumberFormat="1" applyFont="1" applyFill="1" applyBorder="1" applyAlignment="1">
      <alignment horizontal="justify" vertical="top" wrapText="1"/>
      <protection/>
    </xf>
    <xf numFmtId="2" fontId="37" fillId="4" borderId="15" xfId="82" applyNumberFormat="1" applyFont="1" applyFill="1" applyBorder="1" applyAlignment="1">
      <alignment horizontal="justify" vertical="top" wrapText="1"/>
      <protection/>
    </xf>
    <xf numFmtId="2" fontId="37" fillId="25" borderId="14" xfId="82" applyNumberFormat="1" applyFont="1" applyFill="1" applyBorder="1" applyAlignment="1">
      <alignment horizontal="justify" vertical="top" wrapText="1"/>
      <protection/>
    </xf>
    <xf numFmtId="0" fontId="37" fillId="36" borderId="15" xfId="0" applyFont="1" applyFill="1" applyBorder="1" applyAlignment="1">
      <alignment horizontal="justify" vertical="top" wrapText="1"/>
    </xf>
    <xf numFmtId="0" fontId="37" fillId="0" borderId="15" xfId="0" applyFont="1" applyFill="1" applyBorder="1" applyAlignment="1">
      <alignment horizontal="justify" vertical="top" wrapText="1"/>
    </xf>
    <xf numFmtId="0" fontId="27" fillId="35" borderId="15" xfId="0" applyFont="1" applyFill="1" applyBorder="1" applyAlignment="1">
      <alignment horizontal="justify" vertical="top" wrapText="1"/>
    </xf>
    <xf numFmtId="0" fontId="44" fillId="8" borderId="0" xfId="0" applyFont="1" applyFill="1" applyAlignment="1">
      <alignment horizontal="justify" vertical="top" wrapText="1"/>
    </xf>
    <xf numFmtId="0" fontId="37" fillId="24" borderId="22" xfId="0" applyFont="1" applyFill="1" applyBorder="1" applyAlignment="1">
      <alignment horizontal="justify" vertical="top" wrapText="1"/>
    </xf>
    <xf numFmtId="0" fontId="27" fillId="8" borderId="23" xfId="0" applyFont="1" applyFill="1" applyBorder="1" applyAlignment="1">
      <alignment horizontal="justify" vertical="top" wrapText="1"/>
    </xf>
    <xf numFmtId="0" fontId="37" fillId="25" borderId="14" xfId="0" applyFont="1" applyFill="1" applyBorder="1" applyAlignment="1">
      <alignment horizontal="justify" vertical="top" wrapText="1"/>
    </xf>
    <xf numFmtId="0" fontId="37" fillId="4" borderId="15" xfId="0" applyFont="1" applyFill="1" applyBorder="1" applyAlignment="1">
      <alignment horizontal="justify" vertical="top" wrapText="1"/>
    </xf>
    <xf numFmtId="0" fontId="37" fillId="0" borderId="10" xfId="0" applyFont="1" applyFill="1" applyBorder="1" applyAlignment="1">
      <alignment horizontal="justify" vertical="top" wrapText="1"/>
    </xf>
    <xf numFmtId="0" fontId="44" fillId="8" borderId="15" xfId="0" applyFont="1" applyFill="1" applyBorder="1" applyAlignment="1">
      <alignment horizontal="justify" vertical="top" wrapText="1"/>
    </xf>
    <xf numFmtId="0" fontId="31" fillId="25" borderId="14" xfId="0" applyFont="1" applyFill="1" applyBorder="1" applyAlignment="1">
      <alignment horizontal="justify" vertical="top" wrapText="1"/>
    </xf>
    <xf numFmtId="0" fontId="37" fillId="37" borderId="14" xfId="0" applyFont="1" applyFill="1" applyBorder="1" applyAlignment="1">
      <alignment horizontal="justify" vertical="top" wrapText="1"/>
    </xf>
    <xf numFmtId="0" fontId="37" fillId="0" borderId="18" xfId="0" applyFont="1" applyFill="1" applyBorder="1" applyAlignment="1">
      <alignment horizontal="justify" vertical="top" wrapText="1"/>
    </xf>
    <xf numFmtId="0" fontId="44" fillId="34" borderId="14" xfId="0" applyFont="1" applyFill="1" applyBorder="1" applyAlignment="1">
      <alignment horizontal="justify" vertical="top" wrapText="1"/>
    </xf>
    <xf numFmtId="0" fontId="44" fillId="35" borderId="14" xfId="0" applyFont="1" applyFill="1" applyBorder="1" applyAlignment="1">
      <alignment horizontal="justify" vertical="top" wrapText="1"/>
    </xf>
    <xf numFmtId="0" fontId="31" fillId="4" borderId="14" xfId="0" applyFont="1" applyFill="1" applyBorder="1" applyAlignment="1">
      <alignment horizontal="justify" vertical="top" wrapText="1"/>
    </xf>
    <xf numFmtId="0" fontId="27" fillId="8" borderId="14" xfId="0" applyFont="1" applyFill="1" applyBorder="1" applyAlignment="1">
      <alignment horizontal="justify" vertical="top" wrapText="1"/>
    </xf>
    <xf numFmtId="0" fontId="27" fillId="29" borderId="14" xfId="0" applyFont="1" applyFill="1" applyBorder="1" applyAlignment="1">
      <alignment horizontal="justify" vertical="top" wrapText="1"/>
    </xf>
    <xf numFmtId="2" fontId="31" fillId="25" borderId="15" xfId="82" applyNumberFormat="1" applyFont="1" applyFill="1" applyBorder="1" applyAlignment="1">
      <alignment horizontal="justify" vertical="top" wrapText="1"/>
      <protection/>
    </xf>
    <xf numFmtId="2" fontId="31" fillId="4" borderId="15" xfId="82" applyNumberFormat="1" applyFont="1" applyFill="1" applyBorder="1" applyAlignment="1">
      <alignment horizontal="justify" vertical="top" wrapText="1"/>
      <protection/>
    </xf>
    <xf numFmtId="0" fontId="44" fillId="38" borderId="18" xfId="0" applyFont="1" applyFill="1" applyBorder="1" applyAlignment="1">
      <alignment horizontal="justify" vertical="top" wrapText="1"/>
    </xf>
    <xf numFmtId="0" fontId="37" fillId="0" borderId="24" xfId="0" applyFont="1" applyFill="1" applyBorder="1" applyAlignment="1">
      <alignment horizontal="justify" vertical="top" wrapText="1"/>
    </xf>
    <xf numFmtId="0" fontId="27" fillId="10" borderId="15" xfId="0" applyFont="1" applyFill="1" applyBorder="1" applyAlignment="1">
      <alignment horizontal="justify" vertical="top" wrapText="1"/>
    </xf>
    <xf numFmtId="0" fontId="27" fillId="29" borderId="15" xfId="0" applyFont="1" applyFill="1" applyBorder="1" applyAlignment="1">
      <alignment horizontal="justify" vertical="top" wrapText="1"/>
    </xf>
    <xf numFmtId="0" fontId="27" fillId="8" borderId="15" xfId="0" applyFont="1" applyFill="1" applyBorder="1" applyAlignment="1">
      <alignment horizontal="justify" vertical="top" wrapText="1"/>
    </xf>
    <xf numFmtId="0" fontId="37" fillId="25" borderId="15" xfId="0" applyFont="1" applyFill="1" applyBorder="1" applyAlignment="1">
      <alignment horizontal="justify" vertical="top" wrapText="1"/>
    </xf>
    <xf numFmtId="2" fontId="37" fillId="4" borderId="11" xfId="82" applyNumberFormat="1" applyFont="1" applyFill="1" applyBorder="1" applyAlignment="1">
      <alignment horizontal="justify" vertical="top" wrapText="1"/>
      <protection/>
    </xf>
    <xf numFmtId="0" fontId="27" fillId="38" borderId="18" xfId="0" applyFont="1" applyFill="1" applyBorder="1" applyAlignment="1">
      <alignment horizontal="justify" vertical="top" wrapText="1"/>
    </xf>
    <xf numFmtId="0" fontId="31" fillId="25" borderId="0" xfId="0" applyFont="1" applyFill="1" applyAlignment="1">
      <alignment horizontal="justify" vertical="top" wrapText="1"/>
    </xf>
    <xf numFmtId="0" fontId="27" fillId="10" borderId="14" xfId="0" applyFont="1" applyFill="1" applyBorder="1" applyAlignment="1">
      <alignment horizontal="justify" vertical="top" wrapText="1"/>
    </xf>
    <xf numFmtId="49" fontId="27" fillId="3" borderId="14" xfId="0" applyNumberFormat="1" applyFont="1" applyFill="1" applyBorder="1" applyAlignment="1">
      <alignment horizontal="center" vertical="center" wrapText="1"/>
    </xf>
    <xf numFmtId="49" fontId="27" fillId="33" borderId="14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49" fontId="27" fillId="33" borderId="13" xfId="0" applyNumberFormat="1" applyFont="1" applyFill="1" applyBorder="1" applyAlignment="1">
      <alignment horizontal="center" vertical="center" wrapText="1"/>
    </xf>
    <xf numFmtId="49" fontId="27" fillId="39" borderId="16" xfId="0" applyNumberFormat="1" applyFont="1" applyFill="1" applyBorder="1" applyAlignment="1">
      <alignment horizontal="center" vertical="center" wrapText="1"/>
    </xf>
    <xf numFmtId="173" fontId="27" fillId="39" borderId="14" xfId="0" applyNumberFormat="1" applyFont="1" applyFill="1" applyBorder="1" applyAlignment="1">
      <alignment horizontal="right" vertical="center" wrapText="1"/>
    </xf>
    <xf numFmtId="0" fontId="27" fillId="34" borderId="14" xfId="0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5" xfId="0" applyNumberFormat="1" applyFont="1" applyFill="1" applyBorder="1" applyAlignment="1">
      <alignment horizontal="center" vertical="center" wrapText="1"/>
    </xf>
    <xf numFmtId="49" fontId="27" fillId="34" borderId="12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49" fontId="27" fillId="34" borderId="16" xfId="0" applyNumberFormat="1" applyFont="1" applyFill="1" applyBorder="1" applyAlignment="1">
      <alignment horizontal="center" vertical="center" wrapText="1"/>
    </xf>
    <xf numFmtId="173" fontId="27" fillId="34" borderId="14" xfId="0" applyNumberFormat="1" applyFont="1" applyFill="1" applyBorder="1" applyAlignment="1">
      <alignment horizontal="right" vertical="center" wrapText="1"/>
    </xf>
    <xf numFmtId="0" fontId="27" fillId="35" borderId="14" xfId="0" applyFont="1" applyFill="1" applyBorder="1" applyAlignment="1">
      <alignment horizontal="center" vertical="center" wrapText="1"/>
    </xf>
    <xf numFmtId="49" fontId="27" fillId="35" borderId="14" xfId="0" applyNumberFormat="1" applyFont="1" applyFill="1" applyBorder="1" applyAlignment="1">
      <alignment horizontal="center" vertical="center" wrapText="1"/>
    </xf>
    <xf numFmtId="49" fontId="27" fillId="35" borderId="15" xfId="0" applyNumberFormat="1" applyFont="1" applyFill="1" applyBorder="1" applyAlignment="1">
      <alignment horizontal="center" vertical="center" wrapText="1"/>
    </xf>
    <xf numFmtId="49" fontId="27" fillId="35" borderId="12" xfId="0" applyNumberFormat="1" applyFont="1" applyFill="1" applyBorder="1" applyAlignment="1">
      <alignment horizontal="center" vertical="center" wrapText="1"/>
    </xf>
    <xf numFmtId="49" fontId="27" fillId="35" borderId="13" xfId="0" applyNumberFormat="1" applyFont="1" applyFill="1" applyBorder="1" applyAlignment="1">
      <alignment horizontal="center" vertical="center" wrapText="1"/>
    </xf>
    <xf numFmtId="49" fontId="27" fillId="35" borderId="16" xfId="0" applyNumberFormat="1" applyFont="1" applyFill="1" applyBorder="1" applyAlignment="1">
      <alignment horizontal="center" vertical="center" wrapText="1"/>
    </xf>
    <xf numFmtId="173" fontId="27" fillId="35" borderId="14" xfId="0" applyNumberFormat="1" applyFont="1" applyFill="1" applyBorder="1" applyAlignment="1">
      <alignment horizontal="right" vertical="center" wrapText="1"/>
    </xf>
    <xf numFmtId="2" fontId="27" fillId="8" borderId="15" xfId="82" applyNumberFormat="1" applyFont="1" applyFill="1" applyBorder="1" applyAlignment="1">
      <alignment horizontal="center" vertical="center" wrapText="1"/>
      <protection/>
    </xf>
    <xf numFmtId="49" fontId="44" fillId="8" borderId="14" xfId="82" applyNumberFormat="1" applyFont="1" applyFill="1" applyBorder="1" applyAlignment="1">
      <alignment horizontal="center" vertical="center" wrapText="1"/>
      <protection/>
    </xf>
    <xf numFmtId="49" fontId="44" fillId="8" borderId="15" xfId="82" applyNumberFormat="1" applyFont="1" applyFill="1" applyBorder="1" applyAlignment="1">
      <alignment horizontal="center" vertical="center" wrapText="1"/>
      <protection/>
    </xf>
    <xf numFmtId="49" fontId="27" fillId="8" borderId="15" xfId="0" applyNumberFormat="1" applyFont="1" applyFill="1" applyBorder="1" applyAlignment="1">
      <alignment horizontal="right" vertical="center" wrapText="1"/>
    </xf>
    <xf numFmtId="49" fontId="27" fillId="8" borderId="16" xfId="0" applyNumberFormat="1" applyFont="1" applyFill="1" applyBorder="1" applyAlignment="1">
      <alignment vertical="center" wrapText="1"/>
    </xf>
    <xf numFmtId="49" fontId="44" fillId="8" borderId="16" xfId="82" applyNumberFormat="1" applyFont="1" applyFill="1" applyBorder="1" applyAlignment="1">
      <alignment horizontal="center" vertical="center" wrapText="1"/>
      <protection/>
    </xf>
    <xf numFmtId="173" fontId="44" fillId="8" borderId="14" xfId="82" applyNumberFormat="1" applyFont="1" applyFill="1" applyBorder="1" applyAlignment="1">
      <alignment vertical="center" wrapText="1"/>
      <protection/>
    </xf>
    <xf numFmtId="2" fontId="37" fillId="25" borderId="15" xfId="82" applyNumberFormat="1" applyFont="1" applyFill="1" applyBorder="1" applyAlignment="1">
      <alignment horizontal="center" vertical="center" wrapText="1"/>
      <protection/>
    </xf>
    <xf numFmtId="49" fontId="31" fillId="25" borderId="14" xfId="82" applyNumberFormat="1" applyFont="1" applyFill="1" applyBorder="1" applyAlignment="1">
      <alignment horizontal="center" vertical="center" wrapText="1"/>
      <protection/>
    </xf>
    <xf numFmtId="49" fontId="31" fillId="25" borderId="15" xfId="82" applyNumberFormat="1" applyFont="1" applyFill="1" applyBorder="1" applyAlignment="1">
      <alignment horizontal="center" vertical="center" wrapText="1"/>
      <protection/>
    </xf>
    <xf numFmtId="49" fontId="37" fillId="25" borderId="19" xfId="0" applyNumberFormat="1" applyFont="1" applyFill="1" applyBorder="1" applyAlignment="1">
      <alignment horizontal="right" vertical="center" wrapText="1"/>
    </xf>
    <xf numFmtId="49" fontId="37" fillId="25" borderId="25" xfId="0" applyNumberFormat="1" applyFont="1" applyFill="1" applyBorder="1" applyAlignment="1">
      <alignment vertical="center" wrapText="1"/>
    </xf>
    <xf numFmtId="49" fontId="31" fillId="25" borderId="16" xfId="82" applyNumberFormat="1" applyFont="1" applyFill="1" applyBorder="1" applyAlignment="1">
      <alignment horizontal="center" vertical="center" wrapText="1"/>
      <protection/>
    </xf>
    <xf numFmtId="173" fontId="31" fillId="25" borderId="14" xfId="82" applyNumberFormat="1" applyFont="1" applyFill="1" applyBorder="1" applyAlignment="1">
      <alignment vertical="center" wrapText="1"/>
      <protection/>
    </xf>
    <xf numFmtId="2" fontId="37" fillId="4" borderId="15" xfId="82" applyNumberFormat="1" applyFont="1" applyFill="1" applyBorder="1" applyAlignment="1">
      <alignment horizontal="center" vertical="center" wrapText="1"/>
      <protection/>
    </xf>
    <xf numFmtId="49" fontId="31" fillId="4" borderId="14" xfId="82" applyNumberFormat="1" applyFont="1" applyFill="1" applyBorder="1" applyAlignment="1">
      <alignment horizontal="center" vertical="center" wrapText="1"/>
      <protection/>
    </xf>
    <xf numFmtId="49" fontId="31" fillId="4" borderId="15" xfId="82" applyNumberFormat="1" applyFont="1" applyFill="1" applyBorder="1" applyAlignment="1">
      <alignment horizontal="center" vertical="center" wrapText="1"/>
      <protection/>
    </xf>
    <xf numFmtId="49" fontId="37" fillId="4" borderId="19" xfId="0" applyNumberFormat="1" applyFont="1" applyFill="1" applyBorder="1" applyAlignment="1">
      <alignment horizontal="right" vertical="center" wrapText="1"/>
    </xf>
    <xf numFmtId="49" fontId="37" fillId="4" borderId="25" xfId="0" applyNumberFormat="1" applyFont="1" applyFill="1" applyBorder="1" applyAlignment="1">
      <alignment vertical="center" wrapText="1"/>
    </xf>
    <xf numFmtId="49" fontId="31" fillId="4" borderId="16" xfId="82" applyNumberFormat="1" applyFont="1" applyFill="1" applyBorder="1" applyAlignment="1">
      <alignment horizontal="center" vertical="center" wrapText="1"/>
      <protection/>
    </xf>
    <xf numFmtId="173" fontId="31" fillId="4" borderId="14" xfId="82" applyNumberFormat="1" applyFont="1" applyFill="1" applyBorder="1" applyAlignment="1">
      <alignment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27" borderId="19" xfId="0" applyNumberFormat="1" applyFont="1" applyFill="1" applyBorder="1" applyAlignment="1">
      <alignment horizontal="right" vertical="center" wrapText="1"/>
    </xf>
    <xf numFmtId="49" fontId="37" fillId="27" borderId="25" xfId="0" applyNumberFormat="1" applyFont="1" applyFill="1" applyBorder="1" applyAlignment="1">
      <alignment vertical="center" wrapText="1"/>
    </xf>
    <xf numFmtId="49" fontId="31" fillId="0" borderId="16" xfId="82" applyNumberFormat="1" applyFont="1" applyFill="1" applyBorder="1" applyAlignment="1">
      <alignment horizontal="center" vertical="center" wrapText="1"/>
      <protection/>
    </xf>
    <xf numFmtId="173" fontId="31" fillId="0" borderId="14" xfId="82" applyNumberFormat="1" applyFont="1" applyFill="1" applyBorder="1" applyAlignment="1">
      <alignment vertical="center" wrapText="1"/>
      <protection/>
    </xf>
    <xf numFmtId="49" fontId="27" fillId="8" borderId="19" xfId="0" applyNumberFormat="1" applyFont="1" applyFill="1" applyBorder="1" applyAlignment="1">
      <alignment horizontal="right" vertical="center" wrapText="1"/>
    </xf>
    <xf numFmtId="49" fontId="27" fillId="8" borderId="25" xfId="0" applyNumberFormat="1" applyFont="1" applyFill="1" applyBorder="1" applyAlignment="1">
      <alignment vertical="center" wrapText="1"/>
    </xf>
    <xf numFmtId="2" fontId="37" fillId="25" borderId="14" xfId="82" applyNumberFormat="1" applyFont="1" applyFill="1" applyBorder="1" applyAlignment="1">
      <alignment horizontal="center" vertical="center" wrapText="1"/>
      <protection/>
    </xf>
    <xf numFmtId="0" fontId="37" fillId="36" borderId="15" xfId="0" applyFont="1" applyFill="1" applyBorder="1" applyAlignment="1">
      <alignment horizontal="center" vertical="center" wrapText="1"/>
    </xf>
    <xf numFmtId="49" fontId="37" fillId="36" borderId="14" xfId="0" applyNumberFormat="1" applyFont="1" applyFill="1" applyBorder="1" applyAlignment="1">
      <alignment horizontal="center" vertical="center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28" borderId="19" xfId="0" applyNumberFormat="1" applyFont="1" applyFill="1" applyBorder="1" applyAlignment="1">
      <alignment horizontal="right" vertical="center" wrapText="1"/>
    </xf>
    <xf numFmtId="49" fontId="37" fillId="28" borderId="25" xfId="0" applyNumberFormat="1" applyFont="1" applyFill="1" applyBorder="1" applyAlignment="1">
      <alignment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173" fontId="37" fillId="36" borderId="14" xfId="0" applyNumberFormat="1" applyFont="1" applyFill="1" applyBorder="1" applyAlignment="1">
      <alignment horizontal="right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49" fontId="37" fillId="35" borderId="14" xfId="0" applyNumberFormat="1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horizontal="center" vertical="center" wrapText="1"/>
    </xf>
    <xf numFmtId="49" fontId="27" fillId="38" borderId="26" xfId="0" applyNumberFormat="1" applyFont="1" applyFill="1" applyBorder="1" applyAlignment="1">
      <alignment horizontal="center" vertical="center" wrapText="1"/>
    </xf>
    <xf numFmtId="49" fontId="27" fillId="38" borderId="18" xfId="0" applyNumberFormat="1" applyFont="1" applyFill="1" applyBorder="1" applyAlignment="1">
      <alignment horizontal="center" vertical="center" wrapText="1"/>
    </xf>
    <xf numFmtId="49" fontId="27" fillId="38" borderId="12" xfId="0" applyNumberFormat="1" applyFont="1" applyFill="1" applyBorder="1" applyAlignment="1">
      <alignment horizontal="right" vertical="center" wrapText="1"/>
    </xf>
    <xf numFmtId="49" fontId="27" fillId="38" borderId="13" xfId="0" applyNumberFormat="1" applyFont="1" applyFill="1" applyBorder="1" applyAlignment="1">
      <alignment horizontal="left" vertical="center" wrapText="1"/>
    </xf>
    <xf numFmtId="49" fontId="27" fillId="38" borderId="27" xfId="0" applyNumberFormat="1" applyFont="1" applyFill="1" applyBorder="1" applyAlignment="1">
      <alignment horizontal="center" vertical="center" wrapText="1"/>
    </xf>
    <xf numFmtId="173" fontId="27" fillId="38" borderId="14" xfId="0" applyNumberFormat="1" applyFont="1" applyFill="1" applyBorder="1" applyAlignment="1">
      <alignment horizontal="right" vertical="center" wrapText="1"/>
    </xf>
    <xf numFmtId="49" fontId="37" fillId="25" borderId="15" xfId="0" applyNumberFormat="1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vertical="center" wrapText="1"/>
    </xf>
    <xf numFmtId="49" fontId="37" fillId="4" borderId="15" xfId="0" applyNumberFormat="1" applyFont="1" applyFill="1" applyBorder="1" applyAlignment="1">
      <alignment horizontal="right" vertical="center" wrapText="1"/>
    </xf>
    <xf numFmtId="49" fontId="37" fillId="4" borderId="16" xfId="0" applyNumberFormat="1" applyFont="1" applyFill="1" applyBorder="1" applyAlignment="1">
      <alignment vertical="center" wrapText="1"/>
    </xf>
    <xf numFmtId="0" fontId="37" fillId="24" borderId="0" xfId="0" applyFont="1" applyFill="1" applyBorder="1" applyAlignment="1">
      <alignment horizontal="center" vertical="center" wrapText="1"/>
    </xf>
    <xf numFmtId="49" fontId="37" fillId="27" borderId="15" xfId="0" applyNumberFormat="1" applyFont="1" applyFill="1" applyBorder="1" applyAlignment="1">
      <alignment horizontal="right" vertical="center" wrapText="1"/>
    </xf>
    <xf numFmtId="49" fontId="37" fillId="27" borderId="16" xfId="0" applyNumberFormat="1" applyFont="1" applyFill="1" applyBorder="1" applyAlignment="1">
      <alignment vertical="center" wrapText="1"/>
    </xf>
    <xf numFmtId="173" fontId="37" fillId="0" borderId="14" xfId="0" applyNumberFormat="1" applyFont="1" applyFill="1" applyBorder="1" applyAlignment="1">
      <alignment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top" wrapText="1"/>
    </xf>
    <xf numFmtId="0" fontId="27" fillId="38" borderId="28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right" vertical="center" wrapText="1"/>
    </xf>
    <xf numFmtId="49" fontId="27" fillId="38" borderId="25" xfId="0" applyNumberFormat="1" applyFont="1" applyFill="1" applyBorder="1" applyAlignment="1">
      <alignment horizontal="left" vertical="center" wrapText="1"/>
    </xf>
    <xf numFmtId="49" fontId="27" fillId="38" borderId="29" xfId="0" applyNumberFormat="1" applyFont="1" applyFill="1" applyBorder="1" applyAlignment="1">
      <alignment horizontal="center" vertical="center" wrapText="1"/>
    </xf>
    <xf numFmtId="173" fontId="27" fillId="38" borderId="23" xfId="0" applyNumberFormat="1" applyFont="1" applyFill="1" applyBorder="1" applyAlignment="1">
      <alignment horizontal="right" vertical="center" wrapText="1"/>
    </xf>
    <xf numFmtId="0" fontId="37" fillId="25" borderId="14" xfId="0" applyFont="1" applyFill="1" applyBorder="1" applyAlignment="1">
      <alignment horizontal="center" vertical="center" wrapText="1"/>
    </xf>
    <xf numFmtId="49" fontId="37" fillId="25" borderId="27" xfId="0" applyNumberFormat="1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0" fontId="37" fillId="40" borderId="15" xfId="0" applyFont="1" applyFill="1" applyBorder="1" applyAlignment="1">
      <alignment horizontal="right" vertical="center" wrapText="1"/>
    </xf>
    <xf numFmtId="49" fontId="37" fillId="40" borderId="16" xfId="0" applyNumberFormat="1" applyFont="1" applyFill="1" applyBorder="1" applyAlignment="1">
      <alignment horizontal="left" vertical="center" wrapText="1"/>
    </xf>
    <xf numFmtId="173" fontId="37" fillId="40" borderId="14" xfId="0" applyNumberFormat="1" applyFont="1" applyFill="1" applyBorder="1" applyAlignment="1">
      <alignment horizontal="right" vertical="center" wrapText="1"/>
    </xf>
    <xf numFmtId="0" fontId="37" fillId="4" borderId="14" xfId="0" applyFont="1" applyFill="1" applyBorder="1" applyAlignment="1">
      <alignment horizontal="center" vertical="center" wrapText="1"/>
    </xf>
    <xf numFmtId="49" fontId="37" fillId="4" borderId="30" xfId="0" applyNumberFormat="1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center" vertical="center" wrapText="1"/>
    </xf>
    <xf numFmtId="0" fontId="37" fillId="41" borderId="15" xfId="0" applyFont="1" applyFill="1" applyBorder="1" applyAlignment="1">
      <alignment horizontal="right" vertical="center" wrapText="1"/>
    </xf>
    <xf numFmtId="49" fontId="37" fillId="41" borderId="16" xfId="0" applyNumberFormat="1" applyFont="1" applyFill="1" applyBorder="1" applyAlignment="1">
      <alignment horizontal="left" vertical="center" wrapText="1"/>
    </xf>
    <xf numFmtId="49" fontId="37" fillId="4" borderId="27" xfId="0" applyNumberFormat="1" applyFont="1" applyFill="1" applyBorder="1" applyAlignment="1">
      <alignment horizontal="center" vertical="center" wrapText="1"/>
    </xf>
    <xf numFmtId="173" fontId="37" fillId="41" borderId="14" xfId="0" applyNumberFormat="1" applyFont="1" applyFill="1" applyBorder="1" applyAlignment="1">
      <alignment horizontal="right" vertical="center" wrapText="1"/>
    </xf>
    <xf numFmtId="49" fontId="37" fillId="0" borderId="30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right" vertical="center" wrapText="1"/>
    </xf>
    <xf numFmtId="49" fontId="37" fillId="24" borderId="13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173" fontId="37" fillId="0" borderId="11" xfId="0" applyNumberFormat="1" applyFont="1" applyFill="1" applyBorder="1" applyAlignment="1">
      <alignment horizontal="right" vertical="center" wrapText="1"/>
    </xf>
    <xf numFmtId="49" fontId="27" fillId="38" borderId="31" xfId="0" applyNumberFormat="1" applyFont="1" applyFill="1" applyBorder="1" applyAlignment="1">
      <alignment horizontal="center" vertical="center" wrapText="1"/>
    </xf>
    <xf numFmtId="49" fontId="27" fillId="38" borderId="32" xfId="0" applyNumberFormat="1" applyFont="1" applyFill="1" applyBorder="1" applyAlignment="1">
      <alignment horizontal="center" vertical="center" wrapText="1"/>
    </xf>
    <xf numFmtId="49" fontId="27" fillId="38" borderId="15" xfId="0" applyNumberFormat="1" applyFont="1" applyFill="1" applyBorder="1" applyAlignment="1">
      <alignment horizontal="right" vertical="center" wrapText="1"/>
    </xf>
    <xf numFmtId="49" fontId="27" fillId="38" borderId="16" xfId="0" applyNumberFormat="1" applyFont="1" applyFill="1" applyBorder="1" applyAlignment="1">
      <alignment horizontal="left" vertical="center" wrapText="1"/>
    </xf>
    <xf numFmtId="0" fontId="31" fillId="25" borderId="14" xfId="0" applyFont="1" applyFill="1" applyBorder="1" applyAlignment="1">
      <alignment horizontal="center" vertical="center" wrapText="1"/>
    </xf>
    <xf numFmtId="49" fontId="37" fillId="40" borderId="14" xfId="0" applyNumberFormat="1" applyFont="1" applyFill="1" applyBorder="1" applyAlignment="1">
      <alignment horizontal="center" vertical="center" wrapText="1"/>
    </xf>
    <xf numFmtId="49" fontId="37" fillId="40" borderId="15" xfId="0" applyNumberFormat="1" applyFont="1" applyFill="1" applyBorder="1" applyAlignment="1">
      <alignment horizontal="right" vertical="center" wrapText="1"/>
    </xf>
    <xf numFmtId="49" fontId="37" fillId="40" borderId="33" xfId="0" applyNumberFormat="1" applyFont="1" applyFill="1" applyBorder="1" applyAlignment="1">
      <alignment horizontal="center" vertical="center" wrapText="1"/>
    </xf>
    <xf numFmtId="0" fontId="37" fillId="37" borderId="14" xfId="0" applyFont="1" applyFill="1" applyBorder="1" applyAlignment="1">
      <alignment horizontal="center" vertical="center" wrapText="1"/>
    </xf>
    <xf numFmtId="49" fontId="37" fillId="4" borderId="14" xfId="0" applyNumberFormat="1" applyFont="1" applyFill="1" applyBorder="1" applyAlignment="1">
      <alignment horizontal="center" vertical="center" wrapText="1"/>
    </xf>
    <xf numFmtId="0" fontId="37" fillId="41" borderId="12" xfId="0" applyFont="1" applyFill="1" applyBorder="1" applyAlignment="1">
      <alignment horizontal="right" vertical="center" wrapText="1"/>
    </xf>
    <xf numFmtId="49" fontId="37" fillId="41" borderId="13" xfId="0" applyNumberFormat="1" applyFont="1" applyFill="1" applyBorder="1" applyAlignment="1">
      <alignment horizontal="left" vertical="center" wrapText="1"/>
    </xf>
    <xf numFmtId="173" fontId="37" fillId="4" borderId="14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center" wrapText="1"/>
    </xf>
    <xf numFmtId="173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173" fontId="37" fillId="27" borderId="14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 wrapText="1"/>
    </xf>
    <xf numFmtId="49" fontId="37" fillId="37" borderId="14" xfId="0" applyNumberFormat="1" applyFont="1" applyFill="1" applyBorder="1" applyAlignment="1">
      <alignment horizontal="center" vertical="center" wrapText="1"/>
    </xf>
    <xf numFmtId="0" fontId="37" fillId="42" borderId="12" xfId="0" applyFont="1" applyFill="1" applyBorder="1" applyAlignment="1">
      <alignment horizontal="right" vertical="center" wrapText="1"/>
    </xf>
    <xf numFmtId="49" fontId="37" fillId="42" borderId="13" xfId="0" applyNumberFormat="1" applyFont="1" applyFill="1" applyBorder="1" applyAlignment="1">
      <alignment horizontal="left" vertical="center" wrapText="1"/>
    </xf>
    <xf numFmtId="49" fontId="37" fillId="37" borderId="16" xfId="0" applyNumberFormat="1" applyFont="1" applyFill="1" applyBorder="1" applyAlignment="1">
      <alignment horizontal="center" vertical="center" wrapText="1"/>
    </xf>
    <xf numFmtId="173" fontId="37" fillId="37" borderId="14" xfId="0" applyNumberFormat="1" applyFont="1" applyFill="1" applyBorder="1" applyAlignment="1">
      <alignment horizontal="right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49" fontId="44" fillId="34" borderId="14" xfId="0" applyNumberFormat="1" applyFont="1" applyFill="1" applyBorder="1" applyAlignment="1">
      <alignment horizontal="center" vertical="center" wrapText="1"/>
    </xf>
    <xf numFmtId="49" fontId="44" fillId="34" borderId="15" xfId="0" applyNumberFormat="1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49" fontId="44" fillId="34" borderId="16" xfId="0" applyNumberFormat="1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49" fontId="44" fillId="35" borderId="14" xfId="0" applyNumberFormat="1" applyFont="1" applyFill="1" applyBorder="1" applyAlignment="1">
      <alignment horizontal="center" vertical="center" wrapText="1"/>
    </xf>
    <xf numFmtId="0" fontId="27" fillId="35" borderId="34" xfId="0" applyFont="1" applyFill="1" applyBorder="1" applyAlignment="1">
      <alignment horizontal="center" vertical="center" wrapText="1"/>
    </xf>
    <xf numFmtId="0" fontId="27" fillId="35" borderId="35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49" fontId="31" fillId="4" borderId="14" xfId="0" applyNumberFormat="1" applyFont="1" applyFill="1" applyBorder="1" applyAlignment="1">
      <alignment horizontal="center" vertical="center" wrapText="1"/>
    </xf>
    <xf numFmtId="49" fontId="37" fillId="41" borderId="15" xfId="0" applyNumberFormat="1" applyFont="1" applyFill="1" applyBorder="1" applyAlignment="1">
      <alignment horizontal="right" vertical="center" wrapText="1"/>
    </xf>
    <xf numFmtId="49" fontId="37" fillId="24" borderId="15" xfId="0" applyNumberFormat="1" applyFont="1" applyFill="1" applyBorder="1" applyAlignment="1">
      <alignment horizontal="right" vertical="center" wrapText="1"/>
    </xf>
    <xf numFmtId="49" fontId="37" fillId="24" borderId="16" xfId="0" applyNumberFormat="1" applyFont="1" applyFill="1" applyBorder="1" applyAlignment="1">
      <alignment horizontal="left" vertical="center" wrapText="1"/>
    </xf>
    <xf numFmtId="173" fontId="37" fillId="0" borderId="14" xfId="0" applyNumberFormat="1" applyFont="1" applyFill="1" applyBorder="1" applyAlignment="1">
      <alignment horizontal="right" vertical="center" wrapText="1"/>
    </xf>
    <xf numFmtId="49" fontId="27" fillId="34" borderId="14" xfId="70" applyNumberFormat="1" applyFont="1" applyFill="1" applyBorder="1" applyAlignment="1">
      <alignment horizontal="center" vertical="center" wrapText="1"/>
      <protection/>
    </xf>
    <xf numFmtId="173" fontId="44" fillId="34" borderId="14" xfId="70" applyNumberFormat="1" applyFont="1" applyFill="1" applyBorder="1" applyAlignment="1">
      <alignment vertical="center" wrapText="1"/>
      <protection/>
    </xf>
    <xf numFmtId="49" fontId="27" fillId="35" borderId="14" xfId="70" applyNumberFormat="1" applyFont="1" applyFill="1" applyBorder="1" applyAlignment="1">
      <alignment horizontal="center" vertical="center" wrapText="1"/>
      <protection/>
    </xf>
    <xf numFmtId="0" fontId="27" fillId="8" borderId="14" xfId="0" applyFont="1" applyFill="1" applyBorder="1" applyAlignment="1">
      <alignment horizontal="center" vertical="center" wrapText="1"/>
    </xf>
    <xf numFmtId="49" fontId="27" fillId="8" borderId="14" xfId="0" applyNumberFormat="1" applyFont="1" applyFill="1" applyBorder="1" applyAlignment="1">
      <alignment horizontal="center" vertical="center" wrapText="1"/>
    </xf>
    <xf numFmtId="173" fontId="27" fillId="8" borderId="14" xfId="0" applyNumberFormat="1" applyFont="1" applyFill="1" applyBorder="1" applyAlignment="1">
      <alignment horizontal="right" vertical="center" wrapText="1"/>
    </xf>
    <xf numFmtId="49" fontId="37" fillId="25" borderId="14" xfId="0" applyNumberFormat="1" applyFont="1" applyFill="1" applyBorder="1" applyAlignment="1">
      <alignment horizontal="center" vertical="center" wrapText="1"/>
    </xf>
    <xf numFmtId="173" fontId="37" fillId="25" borderId="14" xfId="0" applyNumberFormat="1" applyFont="1" applyFill="1" applyBorder="1" applyAlignment="1">
      <alignment horizontal="right" vertical="center" wrapText="1"/>
    </xf>
    <xf numFmtId="49" fontId="37" fillId="4" borderId="14" xfId="70" applyNumberFormat="1" applyFont="1" applyFill="1" applyBorder="1" applyAlignment="1">
      <alignment horizontal="center" vertical="center" wrapText="1"/>
      <protection/>
    </xf>
    <xf numFmtId="49" fontId="37" fillId="0" borderId="14" xfId="70" applyNumberFormat="1" applyFont="1" applyFill="1" applyBorder="1" applyAlignment="1">
      <alignment horizontal="center" vertical="center" wrapText="1"/>
      <protection/>
    </xf>
    <xf numFmtId="49" fontId="37" fillId="28" borderId="14" xfId="0" applyNumberFormat="1" applyFont="1" applyFill="1" applyBorder="1" applyAlignment="1">
      <alignment horizontal="center" vertical="center" wrapText="1"/>
    </xf>
    <xf numFmtId="49" fontId="44" fillId="38" borderId="14" xfId="0" applyNumberFormat="1" applyFont="1" applyFill="1" applyBorder="1" applyAlignment="1">
      <alignment horizontal="center" vertical="center" wrapText="1"/>
    </xf>
    <xf numFmtId="49" fontId="31" fillId="40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29" borderId="14" xfId="0" applyFont="1" applyFill="1" applyBorder="1" applyAlignment="1">
      <alignment horizontal="center" vertical="center" wrapText="1"/>
    </xf>
    <xf numFmtId="49" fontId="27" fillId="29" borderId="14" xfId="0" applyNumberFormat="1" applyFont="1" applyFill="1" applyBorder="1" applyAlignment="1">
      <alignment horizontal="center" vertical="center" wrapText="1"/>
    </xf>
    <xf numFmtId="49" fontId="27" fillId="29" borderId="15" xfId="0" applyNumberFormat="1" applyFont="1" applyFill="1" applyBorder="1" applyAlignment="1">
      <alignment horizontal="center" vertical="center" wrapText="1"/>
    </xf>
    <xf numFmtId="0" fontId="27" fillId="29" borderId="34" xfId="0" applyFont="1" applyFill="1" applyBorder="1" applyAlignment="1">
      <alignment horizontal="right" vertical="center" wrapText="1"/>
    </xf>
    <xf numFmtId="49" fontId="27" fillId="29" borderId="35" xfId="0" applyNumberFormat="1" applyFont="1" applyFill="1" applyBorder="1" applyAlignment="1">
      <alignment vertical="center" wrapText="1"/>
    </xf>
    <xf numFmtId="49" fontId="27" fillId="29" borderId="16" xfId="0" applyNumberFormat="1" applyFont="1" applyFill="1" applyBorder="1" applyAlignment="1">
      <alignment horizontal="center" vertical="center" wrapText="1"/>
    </xf>
    <xf numFmtId="173" fontId="27" fillId="29" borderId="14" xfId="0" applyNumberFormat="1" applyFont="1" applyFill="1" applyBorder="1" applyAlignment="1">
      <alignment horizontal="right" vertical="center" wrapText="1"/>
    </xf>
    <xf numFmtId="2" fontId="31" fillId="25" borderId="15" xfId="82" applyNumberFormat="1" applyFont="1" applyFill="1" applyBorder="1" applyAlignment="1">
      <alignment horizontal="center" vertical="center" wrapText="1"/>
      <protection/>
    </xf>
    <xf numFmtId="49" fontId="31" fillId="25" borderId="19" xfId="0" applyNumberFormat="1" applyFont="1" applyFill="1" applyBorder="1" applyAlignment="1">
      <alignment horizontal="right" vertical="center" wrapText="1"/>
    </xf>
    <xf numFmtId="49" fontId="31" fillId="25" borderId="25" xfId="0" applyNumberFormat="1" applyFont="1" applyFill="1" applyBorder="1" applyAlignment="1">
      <alignment vertical="center" wrapText="1"/>
    </xf>
    <xf numFmtId="49" fontId="44" fillId="25" borderId="16" xfId="72" applyNumberFormat="1" applyFont="1" applyFill="1" applyBorder="1" applyAlignment="1">
      <alignment horizontal="center" vertical="center" wrapText="1"/>
      <protection/>
    </xf>
    <xf numFmtId="173" fontId="31" fillId="25" borderId="14" xfId="72" applyNumberFormat="1" applyFont="1" applyFill="1" applyBorder="1" applyAlignment="1">
      <alignment vertical="center" wrapText="1"/>
      <protection/>
    </xf>
    <xf numFmtId="2" fontId="31" fillId="4" borderId="15" xfId="82" applyNumberFormat="1" applyFont="1" applyFill="1" applyBorder="1" applyAlignment="1">
      <alignment horizontal="center" vertical="center" wrapText="1"/>
      <protection/>
    </xf>
    <xf numFmtId="49" fontId="31" fillId="4" borderId="19" xfId="0" applyNumberFormat="1" applyFont="1" applyFill="1" applyBorder="1" applyAlignment="1">
      <alignment horizontal="right" vertical="center" wrapText="1"/>
    </xf>
    <xf numFmtId="49" fontId="31" fillId="4" borderId="25" xfId="0" applyNumberFormat="1" applyFont="1" applyFill="1" applyBorder="1" applyAlignment="1">
      <alignment vertical="center" wrapText="1"/>
    </xf>
    <xf numFmtId="49" fontId="44" fillId="4" borderId="16" xfId="72" applyNumberFormat="1" applyFont="1" applyFill="1" applyBorder="1" applyAlignment="1">
      <alignment horizontal="center" vertical="center" wrapText="1"/>
      <protection/>
    </xf>
    <xf numFmtId="49" fontId="31" fillId="27" borderId="14" xfId="82" applyNumberFormat="1" applyFont="1" applyFill="1" applyBorder="1" applyAlignment="1">
      <alignment horizontal="center" vertical="center" wrapText="1"/>
      <protection/>
    </xf>
    <xf numFmtId="49" fontId="31" fillId="27" borderId="15" xfId="82" applyNumberFormat="1" applyFont="1" applyFill="1" applyBorder="1" applyAlignment="1">
      <alignment horizontal="center" vertical="center" wrapText="1"/>
      <protection/>
    </xf>
    <xf numFmtId="49" fontId="31" fillId="27" borderId="19" xfId="0" applyNumberFormat="1" applyFont="1" applyFill="1" applyBorder="1" applyAlignment="1">
      <alignment horizontal="right" vertical="center" wrapText="1"/>
    </xf>
    <xf numFmtId="49" fontId="31" fillId="27" borderId="25" xfId="0" applyNumberFormat="1" applyFont="1" applyFill="1" applyBorder="1" applyAlignment="1">
      <alignment vertical="center" wrapText="1"/>
    </xf>
    <xf numFmtId="49" fontId="31" fillId="0" borderId="16" xfId="72" applyNumberFormat="1" applyFont="1" applyFill="1" applyBorder="1" applyAlignment="1">
      <alignment horizontal="center" vertical="center" wrapText="1"/>
      <protection/>
    </xf>
    <xf numFmtId="173" fontId="31" fillId="0" borderId="14" xfId="72" applyNumberFormat="1" applyFont="1" applyFill="1" applyBorder="1" applyAlignment="1">
      <alignment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173" fontId="44" fillId="34" borderId="14" xfId="0" applyNumberFormat="1" applyFont="1" applyFill="1" applyBorder="1" applyAlignment="1">
      <alignment horizontal="right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173" fontId="44" fillId="35" borderId="14" xfId="0" applyNumberFormat="1" applyFont="1" applyFill="1" applyBorder="1" applyAlignment="1">
      <alignment horizontal="right" vertical="center" wrapText="1"/>
    </xf>
    <xf numFmtId="0" fontId="44" fillId="38" borderId="0" xfId="0" applyFont="1" applyFill="1" applyBorder="1" applyAlignment="1">
      <alignment horizontal="center" vertical="center" wrapText="1"/>
    </xf>
    <xf numFmtId="49" fontId="44" fillId="38" borderId="15" xfId="0" applyNumberFormat="1" applyFont="1" applyFill="1" applyBorder="1" applyAlignment="1">
      <alignment horizontal="center" vertical="center" wrapText="1"/>
    </xf>
    <xf numFmtId="49" fontId="27" fillId="8" borderId="12" xfId="0" applyNumberFormat="1" applyFont="1" applyFill="1" applyBorder="1" applyAlignment="1">
      <alignment horizontal="right" vertical="center" wrapText="1"/>
    </xf>
    <xf numFmtId="49" fontId="27" fillId="8" borderId="13" xfId="0" applyNumberFormat="1" applyFont="1" applyFill="1" applyBorder="1" applyAlignment="1">
      <alignment vertical="center" wrapText="1"/>
    </xf>
    <xf numFmtId="49" fontId="44" fillId="38" borderId="16" xfId="0" applyNumberFormat="1" applyFont="1" applyFill="1" applyBorder="1" applyAlignment="1">
      <alignment horizontal="center" vertical="center" wrapText="1"/>
    </xf>
    <xf numFmtId="173" fontId="44" fillId="38" borderId="14" xfId="0" applyNumberFormat="1" applyFont="1" applyFill="1" applyBorder="1" applyAlignment="1">
      <alignment horizontal="right" vertical="center" wrapText="1"/>
    </xf>
    <xf numFmtId="2" fontId="37" fillId="25" borderId="15" xfId="82" applyNumberFormat="1" applyFont="1" applyFill="1" applyBorder="1" applyAlignment="1">
      <alignment horizontal="center" vertical="top" wrapText="1"/>
      <protection/>
    </xf>
    <xf numFmtId="49" fontId="37" fillId="25" borderId="12" xfId="0" applyNumberFormat="1" applyFont="1" applyFill="1" applyBorder="1" applyAlignment="1">
      <alignment horizontal="right" vertical="center" wrapText="1"/>
    </xf>
    <xf numFmtId="49" fontId="37" fillId="25" borderId="13" xfId="0" applyNumberFormat="1" applyFont="1" applyFill="1" applyBorder="1" applyAlignment="1">
      <alignment vertical="center" wrapText="1"/>
    </xf>
    <xf numFmtId="49" fontId="37" fillId="4" borderId="12" xfId="0" applyNumberFormat="1" applyFont="1" applyFill="1" applyBorder="1" applyAlignment="1">
      <alignment horizontal="right" vertical="center" wrapText="1"/>
    </xf>
    <xf numFmtId="49" fontId="37" fillId="4" borderId="13" xfId="0" applyNumberFormat="1" applyFont="1" applyFill="1" applyBorder="1" applyAlignment="1">
      <alignment vertical="center" wrapText="1"/>
    </xf>
    <xf numFmtId="49" fontId="37" fillId="27" borderId="12" xfId="0" applyNumberFormat="1" applyFont="1" applyFill="1" applyBorder="1" applyAlignment="1">
      <alignment horizontal="right" vertical="center" wrapText="1"/>
    </xf>
    <xf numFmtId="49" fontId="37" fillId="27" borderId="13" xfId="0" applyNumberFormat="1" applyFont="1" applyFill="1" applyBorder="1" applyAlignment="1">
      <alignment vertical="center" wrapText="1"/>
    </xf>
    <xf numFmtId="2" fontId="37" fillId="4" borderId="14" xfId="82" applyNumberFormat="1" applyFont="1" applyFill="1" applyBorder="1" applyAlignment="1">
      <alignment horizontal="center" vertical="center" wrapText="1"/>
      <protection/>
    </xf>
    <xf numFmtId="0" fontId="27" fillId="10" borderId="15" xfId="0" applyFont="1" applyFill="1" applyBorder="1" applyAlignment="1">
      <alignment horizontal="center" vertical="center" wrapText="1"/>
    </xf>
    <xf numFmtId="49" fontId="27" fillId="10" borderId="14" xfId="0" applyNumberFormat="1" applyFont="1" applyFill="1" applyBorder="1" applyAlignment="1">
      <alignment horizontal="center" vertical="center" wrapText="1"/>
    </xf>
    <xf numFmtId="49" fontId="27" fillId="10" borderId="15" xfId="0" applyNumberFormat="1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right" vertical="center" wrapText="1"/>
    </xf>
    <xf numFmtId="49" fontId="27" fillId="10" borderId="16" xfId="0" applyNumberFormat="1" applyFont="1" applyFill="1" applyBorder="1" applyAlignment="1">
      <alignment vertical="center" wrapText="1"/>
    </xf>
    <xf numFmtId="49" fontId="37" fillId="10" borderId="16" xfId="0" applyNumberFormat="1" applyFont="1" applyFill="1" applyBorder="1" applyAlignment="1">
      <alignment horizontal="center" vertical="center" wrapText="1"/>
    </xf>
    <xf numFmtId="173" fontId="27" fillId="10" borderId="14" xfId="0" applyNumberFormat="1" applyFont="1" applyFill="1" applyBorder="1" applyAlignment="1">
      <alignment horizontal="right" vertical="center" wrapText="1"/>
    </xf>
    <xf numFmtId="0" fontId="27" fillId="29" borderId="15" xfId="0" applyFont="1" applyFill="1" applyBorder="1" applyAlignment="1">
      <alignment horizontal="center" vertical="center" wrapText="1"/>
    </xf>
    <xf numFmtId="0" fontId="27" fillId="29" borderId="15" xfId="0" applyFont="1" applyFill="1" applyBorder="1" applyAlignment="1">
      <alignment horizontal="right" vertical="center" wrapText="1"/>
    </xf>
    <xf numFmtId="49" fontId="27" fillId="29" borderId="16" xfId="0" applyNumberFormat="1" applyFont="1" applyFill="1" applyBorder="1" applyAlignment="1">
      <alignment vertical="center" wrapText="1"/>
    </xf>
    <xf numFmtId="49" fontId="37" fillId="29" borderId="16" xfId="0" applyNumberFormat="1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49" fontId="27" fillId="8" borderId="15" xfId="0" applyNumberFormat="1" applyFont="1" applyFill="1" applyBorder="1" applyAlignment="1">
      <alignment horizontal="center" vertical="center" wrapText="1"/>
    </xf>
    <xf numFmtId="49" fontId="27" fillId="8" borderId="16" xfId="0" applyNumberFormat="1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49" fontId="37" fillId="25" borderId="15" xfId="0" applyNumberFormat="1" applyFont="1" applyFill="1" applyBorder="1" applyAlignment="1">
      <alignment horizontal="center" vertical="center" wrapText="1"/>
    </xf>
    <xf numFmtId="0" fontId="37" fillId="25" borderId="19" xfId="0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wrapText="1"/>
    </xf>
    <xf numFmtId="49" fontId="37" fillId="4" borderId="15" xfId="0" applyNumberFormat="1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right" vertical="center" wrapText="1"/>
    </xf>
    <xf numFmtId="49" fontId="37" fillId="27" borderId="15" xfId="0" applyNumberFormat="1" applyFont="1" applyFill="1" applyBorder="1" applyAlignment="1">
      <alignment horizontal="center" vertical="center" wrapText="1"/>
    </xf>
    <xf numFmtId="0" fontId="37" fillId="27" borderId="19" xfId="0" applyFont="1" applyFill="1" applyBorder="1" applyAlignment="1">
      <alignment horizontal="right" vertical="center" wrapText="1"/>
    </xf>
    <xf numFmtId="49" fontId="37" fillId="27" borderId="16" xfId="0" applyNumberFormat="1" applyFont="1" applyFill="1" applyBorder="1" applyAlignment="1">
      <alignment horizontal="center" vertical="center" wrapText="1"/>
    </xf>
    <xf numFmtId="49" fontId="27" fillId="38" borderId="14" xfId="0" applyNumberFormat="1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top" wrapText="1"/>
    </xf>
    <xf numFmtId="49" fontId="37" fillId="40" borderId="12" xfId="0" applyNumberFormat="1" applyFont="1" applyFill="1" applyBorder="1" applyAlignment="1">
      <alignment horizontal="right" vertical="center" wrapText="1"/>
    </xf>
    <xf numFmtId="49" fontId="37" fillId="40" borderId="13" xfId="0" applyNumberFormat="1" applyFont="1" applyFill="1" applyBorder="1" applyAlignment="1">
      <alignment horizontal="left" vertical="center" wrapText="1"/>
    </xf>
    <xf numFmtId="0" fontId="37" fillId="4" borderId="14" xfId="0" applyFont="1" applyFill="1" applyBorder="1" applyAlignment="1">
      <alignment horizontal="center" vertical="top" wrapText="1"/>
    </xf>
    <xf numFmtId="49" fontId="37" fillId="4" borderId="16" xfId="0" applyNumberFormat="1" applyFont="1" applyFill="1" applyBorder="1" applyAlignment="1">
      <alignment horizontal="left" vertical="center" wrapText="1"/>
    </xf>
    <xf numFmtId="49" fontId="37" fillId="27" borderId="16" xfId="0" applyNumberFormat="1" applyFont="1" applyFill="1" applyBorder="1" applyAlignment="1">
      <alignment horizontal="left" vertical="center" wrapText="1"/>
    </xf>
    <xf numFmtId="2" fontId="37" fillId="4" borderId="11" xfId="82" applyNumberFormat="1" applyFont="1" applyFill="1" applyBorder="1" applyAlignment="1">
      <alignment horizontal="center" vertical="top" wrapText="1"/>
      <protection/>
    </xf>
    <xf numFmtId="49" fontId="37" fillId="4" borderId="14" xfId="0" applyNumberFormat="1" applyFont="1" applyFill="1" applyBorder="1" applyAlignment="1">
      <alignment horizontal="center" vertical="top" wrapText="1"/>
    </xf>
    <xf numFmtId="49" fontId="37" fillId="4" borderId="15" xfId="0" applyNumberFormat="1" applyFont="1" applyFill="1" applyBorder="1" applyAlignment="1">
      <alignment horizontal="center" vertical="top" wrapText="1"/>
    </xf>
    <xf numFmtId="49" fontId="37" fillId="4" borderId="19" xfId="0" applyNumberFormat="1" applyFont="1" applyFill="1" applyBorder="1" applyAlignment="1">
      <alignment horizontal="right" vertical="top" wrapText="1"/>
    </xf>
    <xf numFmtId="49" fontId="37" fillId="4" borderId="25" xfId="0" applyNumberFormat="1" applyFont="1" applyFill="1" applyBorder="1" applyAlignment="1">
      <alignment vertical="top" wrapText="1"/>
    </xf>
    <xf numFmtId="49" fontId="31" fillId="4" borderId="14" xfId="82" applyNumberFormat="1" applyFont="1" applyFill="1" applyBorder="1" applyAlignment="1">
      <alignment horizontal="center" vertical="top" wrapText="1"/>
      <protection/>
    </xf>
    <xf numFmtId="173" fontId="31" fillId="4" borderId="14" xfId="82" applyNumberFormat="1" applyFont="1" applyFill="1" applyBorder="1" applyAlignment="1">
      <alignment vertical="top" wrapText="1"/>
      <protection/>
    </xf>
    <xf numFmtId="0" fontId="37" fillId="0" borderId="0" xfId="0" applyFont="1" applyFill="1" applyBorder="1" applyAlignment="1">
      <alignment horizontal="center" vertical="top" wrapText="1"/>
    </xf>
    <xf numFmtId="49" fontId="37" fillId="0" borderId="14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right" vertical="top" wrapText="1"/>
    </xf>
    <xf numFmtId="49" fontId="37" fillId="27" borderId="25" xfId="0" applyNumberFormat="1" applyFont="1" applyFill="1" applyBorder="1" applyAlignment="1">
      <alignment vertical="top" wrapText="1"/>
    </xf>
    <xf numFmtId="173" fontId="37" fillId="0" borderId="14" xfId="0" applyNumberFormat="1" applyFont="1" applyFill="1" applyBorder="1" applyAlignment="1">
      <alignment horizontal="right" vertical="top" wrapText="1"/>
    </xf>
    <xf numFmtId="0" fontId="27" fillId="38" borderId="22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49" fontId="27" fillId="38" borderId="22" xfId="0" applyNumberFormat="1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top" wrapText="1"/>
    </xf>
    <xf numFmtId="0" fontId="37" fillId="25" borderId="27" xfId="0" applyFont="1" applyFill="1" applyBorder="1" applyAlignment="1">
      <alignment horizontal="center" vertical="center" wrapText="1"/>
    </xf>
    <xf numFmtId="49" fontId="37" fillId="25" borderId="22" xfId="0" applyNumberFormat="1" applyFont="1" applyFill="1" applyBorder="1" applyAlignment="1">
      <alignment horizontal="center" vertical="center" wrapText="1"/>
    </xf>
    <xf numFmtId="49" fontId="27" fillId="25" borderId="27" xfId="0" applyNumberFormat="1" applyFont="1" applyFill="1" applyBorder="1" applyAlignment="1">
      <alignment horizontal="center" vertical="center" wrapText="1"/>
    </xf>
    <xf numFmtId="0" fontId="37" fillId="4" borderId="27" xfId="0" applyFont="1" applyFill="1" applyBorder="1" applyAlignment="1">
      <alignment horizontal="center" vertical="center" wrapText="1"/>
    </xf>
    <xf numFmtId="49" fontId="37" fillId="4" borderId="22" xfId="0" applyNumberFormat="1" applyFont="1" applyFill="1" applyBorder="1" applyAlignment="1">
      <alignment horizontal="center" vertical="center" wrapText="1"/>
    </xf>
    <xf numFmtId="49" fontId="37" fillId="41" borderId="12" xfId="0" applyNumberFormat="1" applyFont="1" applyFill="1" applyBorder="1" applyAlignment="1">
      <alignment horizontal="right" vertical="center" wrapText="1"/>
    </xf>
    <xf numFmtId="0" fontId="37" fillId="0" borderId="27" xfId="0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righ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49" fontId="37" fillId="10" borderId="15" xfId="0" applyNumberFormat="1" applyFont="1" applyFill="1" applyBorder="1" applyAlignment="1">
      <alignment horizontal="right" vertical="center" wrapText="1"/>
    </xf>
    <xf numFmtId="49" fontId="37" fillId="10" borderId="16" xfId="0" applyNumberFormat="1" applyFont="1" applyFill="1" applyBorder="1" applyAlignment="1">
      <alignment vertical="center" wrapText="1"/>
    </xf>
    <xf numFmtId="0" fontId="27" fillId="29" borderId="19" xfId="0" applyFont="1" applyFill="1" applyBorder="1" applyAlignment="1">
      <alignment horizontal="right" vertical="center" wrapText="1"/>
    </xf>
    <xf numFmtId="49" fontId="27" fillId="29" borderId="25" xfId="0" applyNumberFormat="1" applyFont="1" applyFill="1" applyBorder="1" applyAlignment="1">
      <alignment vertical="center" wrapText="1"/>
    </xf>
    <xf numFmtId="0" fontId="27" fillId="8" borderId="19" xfId="0" applyFont="1" applyFill="1" applyBorder="1" applyAlignment="1">
      <alignment horizontal="right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49" fontId="27" fillId="3" borderId="16" xfId="0" applyNumberFormat="1" applyFont="1" applyFill="1" applyBorder="1" applyAlignment="1">
      <alignment horizontal="center" vertical="center" wrapText="1"/>
    </xf>
    <xf numFmtId="2" fontId="27" fillId="8" borderId="14" xfId="82" applyNumberFormat="1" applyFont="1" applyFill="1" applyBorder="1" applyAlignment="1">
      <alignment horizontal="justify" vertical="top" wrapText="1"/>
      <protection/>
    </xf>
    <xf numFmtId="2" fontId="27" fillId="8" borderId="33" xfId="82" applyNumberFormat="1" applyFont="1" applyFill="1" applyBorder="1" applyAlignment="1">
      <alignment horizontal="center" vertical="center" wrapText="1"/>
      <protection/>
    </xf>
    <xf numFmtId="2" fontId="37" fillId="25" borderId="33" xfId="82" applyNumberFormat="1" applyFont="1" applyFill="1" applyBorder="1" applyAlignment="1">
      <alignment horizontal="center" vertical="center" wrapText="1"/>
      <protection/>
    </xf>
    <xf numFmtId="2" fontId="37" fillId="4" borderId="14" xfId="82" applyNumberFormat="1" applyFont="1" applyFill="1" applyBorder="1" applyAlignment="1">
      <alignment horizontal="justify" vertical="top" wrapText="1"/>
      <protection/>
    </xf>
    <xf numFmtId="2" fontId="37" fillId="4" borderId="33" xfId="82" applyNumberFormat="1" applyFont="1" applyFill="1" applyBorder="1" applyAlignment="1">
      <alignment horizontal="center" vertical="center" wrapText="1"/>
      <protection/>
    </xf>
    <xf numFmtId="0" fontId="37" fillId="0" borderId="16" xfId="0" applyFont="1" applyFill="1" applyBorder="1" applyAlignment="1">
      <alignment horizontal="center" vertical="center" wrapText="1"/>
    </xf>
    <xf numFmtId="0" fontId="37" fillId="36" borderId="14" xfId="0" applyFont="1" applyFill="1" applyBorder="1" applyAlignment="1">
      <alignment horizontal="justify" vertical="top" wrapText="1"/>
    </xf>
    <xf numFmtId="0" fontId="37" fillId="36" borderId="33" xfId="0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horizontal="justify" vertical="top" wrapText="1"/>
    </xf>
    <xf numFmtId="0" fontId="44" fillId="8" borderId="16" xfId="0" applyFont="1" applyFill="1" applyBorder="1" applyAlignment="1">
      <alignment horizontal="center" vertical="center" wrapText="1"/>
    </xf>
    <xf numFmtId="0" fontId="37" fillId="25" borderId="16" xfId="0" applyFont="1" applyFill="1" applyBorder="1" applyAlignment="1">
      <alignment horizontal="center" vertical="center" wrapText="1"/>
    </xf>
    <xf numFmtId="0" fontId="37" fillId="4" borderId="16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27" fillId="29" borderId="16" xfId="0" applyFont="1" applyFill="1" applyBorder="1" applyAlignment="1">
      <alignment horizontal="center" vertical="center" wrapText="1"/>
    </xf>
    <xf numFmtId="2" fontId="31" fillId="25" borderId="14" xfId="82" applyNumberFormat="1" applyFont="1" applyFill="1" applyBorder="1" applyAlignment="1">
      <alignment horizontal="justify" vertical="top" wrapText="1"/>
      <protection/>
    </xf>
    <xf numFmtId="2" fontId="31" fillId="25" borderId="33" xfId="82" applyNumberFormat="1" applyFont="1" applyFill="1" applyBorder="1" applyAlignment="1">
      <alignment horizontal="center" vertical="center" wrapText="1"/>
      <protection/>
    </xf>
    <xf numFmtId="2" fontId="31" fillId="4" borderId="14" xfId="82" applyNumberFormat="1" applyFont="1" applyFill="1" applyBorder="1" applyAlignment="1">
      <alignment horizontal="justify" vertical="top" wrapText="1"/>
      <protection/>
    </xf>
    <xf numFmtId="2" fontId="31" fillId="4" borderId="33" xfId="82" applyNumberFormat="1" applyFont="1" applyFill="1" applyBorder="1" applyAlignment="1">
      <alignment horizontal="center" vertical="center" wrapText="1"/>
      <protection/>
    </xf>
    <xf numFmtId="2" fontId="37" fillId="4" borderId="16" xfId="82" applyNumberFormat="1" applyFont="1" applyFill="1" applyBorder="1" applyAlignment="1">
      <alignment horizontal="center" vertical="center" wrapText="1"/>
      <protection/>
    </xf>
    <xf numFmtId="0" fontId="27" fillId="10" borderId="33" xfId="0" applyFont="1" applyFill="1" applyBorder="1" applyAlignment="1">
      <alignment horizontal="center" vertical="center" wrapText="1"/>
    </xf>
    <xf numFmtId="0" fontId="27" fillId="29" borderId="33" xfId="0" applyFont="1" applyFill="1" applyBorder="1" applyAlignment="1">
      <alignment horizontal="center" vertical="center" wrapText="1"/>
    </xf>
    <xf numFmtId="0" fontId="27" fillId="8" borderId="33" xfId="0" applyFont="1" applyFill="1" applyBorder="1" applyAlignment="1">
      <alignment horizontal="center" vertical="center" wrapText="1"/>
    </xf>
    <xf numFmtId="0" fontId="37" fillId="25" borderId="33" xfId="0" applyFont="1" applyFill="1" applyBorder="1" applyAlignment="1">
      <alignment horizontal="center" vertical="center" wrapText="1"/>
    </xf>
    <xf numFmtId="0" fontId="37" fillId="4" borderId="33" xfId="0" applyFont="1" applyFill="1" applyBorder="1" applyAlignment="1">
      <alignment horizontal="center" vertical="center" wrapText="1"/>
    </xf>
    <xf numFmtId="2" fontId="37" fillId="4" borderId="13" xfId="82" applyNumberFormat="1" applyFont="1" applyFill="1" applyBorder="1" applyAlignment="1">
      <alignment horizontal="center" vertical="top" wrapText="1"/>
      <protection/>
    </xf>
    <xf numFmtId="0" fontId="27" fillId="38" borderId="30" xfId="0" applyFont="1" applyFill="1" applyBorder="1" applyAlignment="1">
      <alignment horizontal="center" vertical="center" wrapText="1"/>
    </xf>
    <xf numFmtId="0" fontId="27" fillId="10" borderId="16" xfId="0" applyFont="1" applyFill="1" applyBorder="1" applyAlignment="1">
      <alignment horizontal="center" vertical="center" wrapText="1"/>
    </xf>
    <xf numFmtId="49" fontId="37" fillId="25" borderId="18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justify" vertical="top" wrapText="1"/>
    </xf>
    <xf numFmtId="0" fontId="37" fillId="0" borderId="18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vertical="center" wrapText="1"/>
    </xf>
    <xf numFmtId="0" fontId="27" fillId="8" borderId="14" xfId="0" applyFont="1" applyFill="1" applyBorder="1" applyAlignment="1">
      <alignment horizontal="left" vertical="top" wrapText="1"/>
    </xf>
    <xf numFmtId="0" fontId="37" fillId="28" borderId="14" xfId="0" applyFont="1" applyFill="1" applyBorder="1" applyAlignment="1">
      <alignment vertical="top" wrapText="1"/>
    </xf>
    <xf numFmtId="49" fontId="37" fillId="36" borderId="12" xfId="0" applyNumberFormat="1" applyFont="1" applyFill="1" applyBorder="1" applyAlignment="1">
      <alignment horizontal="right" vertical="center" wrapText="1"/>
    </xf>
    <xf numFmtId="49" fontId="37" fillId="36" borderId="13" xfId="0" applyNumberFormat="1" applyFont="1" applyFill="1" applyBorder="1" applyAlignment="1">
      <alignment horizontal="left" vertical="center" wrapText="1"/>
    </xf>
    <xf numFmtId="0" fontId="27" fillId="38" borderId="18" xfId="0" applyFont="1" applyFill="1" applyBorder="1" applyAlignment="1">
      <alignment horizontal="left" vertical="center" wrapText="1"/>
    </xf>
    <xf numFmtId="0" fontId="31" fillId="28" borderId="0" xfId="0" applyFont="1" applyFill="1" applyAlignment="1">
      <alignment horizontal="left" vertical="top" wrapText="1"/>
    </xf>
    <xf numFmtId="2" fontId="27" fillId="8" borderId="15" xfId="82" applyNumberFormat="1" applyFont="1" applyFill="1" applyBorder="1" applyAlignment="1">
      <alignment horizontal="left" vertical="center" wrapText="1"/>
      <protection/>
    </xf>
    <xf numFmtId="2" fontId="31" fillId="28" borderId="15" xfId="82" applyNumberFormat="1" applyFont="1" applyFill="1" applyBorder="1" applyAlignment="1">
      <alignment horizontal="left" vertical="center" wrapText="1"/>
      <protection/>
    </xf>
    <xf numFmtId="0" fontId="27" fillId="8" borderId="15" xfId="0" applyFont="1" applyFill="1" applyBorder="1" applyAlignment="1">
      <alignment horizontal="right" vertical="center" wrapText="1"/>
    </xf>
    <xf numFmtId="0" fontId="37" fillId="28" borderId="12" xfId="0" applyFont="1" applyFill="1" applyBorder="1" applyAlignment="1">
      <alignment horizontal="right" vertical="center" wrapText="1"/>
    </xf>
    <xf numFmtId="49" fontId="37" fillId="28" borderId="13" xfId="0" applyNumberFormat="1" applyFont="1" applyFill="1" applyBorder="1" applyAlignment="1">
      <alignment horizontal="left" vertical="center" wrapText="1"/>
    </xf>
    <xf numFmtId="173" fontId="37" fillId="36" borderId="23" xfId="0" applyNumberFormat="1" applyFont="1" applyFill="1" applyBorder="1" applyAlignment="1">
      <alignment horizontal="right" vertical="center" wrapText="1"/>
    </xf>
    <xf numFmtId="2" fontId="37" fillId="28" borderId="15" xfId="82" applyNumberFormat="1" applyFont="1" applyFill="1" applyBorder="1" applyAlignment="1">
      <alignment horizontal="left" vertical="top" wrapText="1"/>
      <protection/>
    </xf>
    <xf numFmtId="49" fontId="37" fillId="28" borderId="12" xfId="0" applyNumberFormat="1" applyFont="1" applyFill="1" applyBorder="1" applyAlignment="1">
      <alignment horizontal="right" vertical="center" wrapText="1"/>
    </xf>
    <xf numFmtId="49" fontId="37" fillId="28" borderId="13" xfId="0" applyNumberFormat="1" applyFont="1" applyFill="1" applyBorder="1" applyAlignment="1">
      <alignment vertical="center" wrapText="1"/>
    </xf>
    <xf numFmtId="0" fontId="27" fillId="8" borderId="15" xfId="0" applyFont="1" applyFill="1" applyBorder="1" applyAlignment="1">
      <alignment vertical="center" wrapText="1"/>
    </xf>
    <xf numFmtId="173" fontId="27" fillId="8" borderId="16" xfId="0" applyNumberFormat="1" applyFont="1" applyFill="1" applyBorder="1" applyAlignment="1">
      <alignment horizontal="right" vertical="center" wrapText="1"/>
    </xf>
    <xf numFmtId="0" fontId="37" fillId="28" borderId="15" xfId="0" applyFont="1" applyFill="1" applyBorder="1" applyAlignment="1">
      <alignment horizontal="left" vertical="center" wrapText="1"/>
    </xf>
    <xf numFmtId="0" fontId="37" fillId="28" borderId="19" xfId="0" applyFont="1" applyFill="1" applyBorder="1" applyAlignment="1">
      <alignment horizontal="right" vertical="center" wrapText="1"/>
    </xf>
    <xf numFmtId="173" fontId="37" fillId="28" borderId="14" xfId="0" applyNumberFormat="1" applyFont="1" applyFill="1" applyBorder="1" applyAlignment="1">
      <alignment horizontal="right" vertical="center" wrapText="1"/>
    </xf>
    <xf numFmtId="0" fontId="37" fillId="28" borderId="14" xfId="0" applyFont="1" applyFill="1" applyBorder="1" applyAlignment="1">
      <alignment vertical="center" wrapText="1"/>
    </xf>
    <xf numFmtId="2" fontId="37" fillId="28" borderId="14" xfId="82" applyNumberFormat="1" applyFont="1" applyFill="1" applyBorder="1" applyAlignment="1">
      <alignment horizontal="left" vertical="center" wrapText="1"/>
      <protection/>
    </xf>
    <xf numFmtId="0" fontId="37" fillId="28" borderId="34" xfId="0" applyFont="1" applyFill="1" applyBorder="1" applyAlignment="1">
      <alignment horizontal="right" vertical="center" wrapText="1"/>
    </xf>
    <xf numFmtId="49" fontId="37" fillId="36" borderId="35" xfId="0" applyNumberFormat="1" applyFont="1" applyFill="1" applyBorder="1" applyAlignment="1">
      <alignment horizontal="left" vertical="center" wrapText="1"/>
    </xf>
    <xf numFmtId="0" fontId="27" fillId="8" borderId="14" xfId="0" applyFont="1" applyFill="1" applyBorder="1" applyAlignment="1">
      <alignment vertical="center" wrapText="1"/>
    </xf>
    <xf numFmtId="49" fontId="37" fillId="36" borderId="15" xfId="0" applyNumberFormat="1" applyFont="1" applyFill="1" applyBorder="1" applyAlignment="1">
      <alignment horizontal="right" vertical="center" wrapText="1"/>
    </xf>
    <xf numFmtId="49" fontId="37" fillId="36" borderId="16" xfId="0" applyNumberFormat="1" applyFont="1" applyFill="1" applyBorder="1" applyAlignment="1">
      <alignment horizontal="left" vertical="center" wrapText="1"/>
    </xf>
    <xf numFmtId="2" fontId="31" fillId="28" borderId="15" xfId="82" applyNumberFormat="1" applyFont="1" applyFill="1" applyBorder="1" applyAlignment="1">
      <alignment horizontal="left" vertical="top" wrapText="1"/>
      <protection/>
    </xf>
    <xf numFmtId="0" fontId="44" fillId="38" borderId="18" xfId="0" applyFont="1" applyFill="1" applyBorder="1" applyAlignment="1">
      <alignment vertical="center" wrapText="1"/>
    </xf>
    <xf numFmtId="173" fontId="31" fillId="28" borderId="14" xfId="82" applyNumberFormat="1" applyFont="1" applyFill="1" applyBorder="1" applyAlignment="1">
      <alignment vertical="center" wrapText="1"/>
      <protection/>
    </xf>
    <xf numFmtId="0" fontId="39" fillId="0" borderId="0" xfId="67" applyFont="1" applyAlignment="1">
      <alignment horizontal="center" vertical="center"/>
      <protection/>
    </xf>
    <xf numFmtId="0" fontId="22" fillId="43" borderId="15" xfId="0" applyFont="1" applyFill="1" applyBorder="1" applyAlignment="1">
      <alignment/>
    </xf>
    <xf numFmtId="0" fontId="54" fillId="43" borderId="14" xfId="0" applyFont="1" applyFill="1" applyBorder="1" applyAlignment="1">
      <alignment vertical="center" wrapText="1"/>
    </xf>
    <xf numFmtId="0" fontId="24" fillId="0" borderId="0" xfId="66" applyFont="1" applyAlignment="1">
      <alignment horizontal="right"/>
      <protection/>
    </xf>
    <xf numFmtId="173" fontId="54" fillId="43" borderId="16" xfId="0" applyNumberFormat="1" applyFont="1" applyFill="1" applyBorder="1" applyAlignment="1">
      <alignment horizontal="right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27" borderId="35" xfId="0" applyNumberFormat="1" applyFont="1" applyFill="1" applyBorder="1" applyAlignment="1">
      <alignment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173" fontId="37" fillId="27" borderId="11" xfId="0" applyNumberFormat="1" applyFont="1" applyFill="1" applyBorder="1" applyAlignment="1">
      <alignment horizontal="right" vertical="center" wrapText="1"/>
    </xf>
    <xf numFmtId="2" fontId="22" fillId="44" borderId="14" xfId="0" applyNumberFormat="1" applyFont="1" applyFill="1" applyBorder="1" applyAlignment="1">
      <alignment vertical="center" wrapText="1"/>
    </xf>
    <xf numFmtId="173" fontId="22" fillId="44" borderId="14" xfId="0" applyNumberFormat="1" applyFont="1" applyFill="1" applyBorder="1" applyAlignment="1">
      <alignment vertical="center" wrapText="1"/>
    </xf>
    <xf numFmtId="0" fontId="30" fillId="44" borderId="14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justify" vertical="top" wrapText="1"/>
    </xf>
    <xf numFmtId="0" fontId="37" fillId="0" borderId="13" xfId="0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Border="1" applyAlignment="1">
      <alignment vertical="center" wrapText="1"/>
    </xf>
    <xf numFmtId="173" fontId="22" fillId="0" borderId="0" xfId="0" applyNumberFormat="1" applyFont="1" applyFill="1" applyBorder="1" applyAlignment="1">
      <alignment vertical="center" wrapText="1"/>
    </xf>
    <xf numFmtId="2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vertical="center" wrapText="1"/>
    </xf>
    <xf numFmtId="173" fontId="22" fillId="0" borderId="21" xfId="0" applyNumberFormat="1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6" xfId="0" applyNumberFormat="1" applyFont="1" applyFill="1" applyBorder="1" applyAlignment="1">
      <alignment horizontal="center" vertical="center" wrapText="1"/>
    </xf>
    <xf numFmtId="49" fontId="31" fillId="0" borderId="14" xfId="73" applyNumberFormat="1" applyFont="1" applyBorder="1" applyAlignment="1">
      <alignment horizontal="left"/>
      <protection/>
    </xf>
    <xf numFmtId="49" fontId="37" fillId="45" borderId="14" xfId="0" applyNumberFormat="1" applyFont="1" applyFill="1" applyBorder="1" applyAlignment="1">
      <alignment horizontal="center" vertical="center" wrapText="1"/>
    </xf>
    <xf numFmtId="49" fontId="27" fillId="46" borderId="15" xfId="0" applyNumberFormat="1" applyFont="1" applyFill="1" applyBorder="1" applyAlignment="1">
      <alignment horizontal="right" vertical="center" wrapText="1"/>
    </xf>
    <xf numFmtId="49" fontId="27" fillId="46" borderId="16" xfId="0" applyNumberFormat="1" applyFont="1" applyFill="1" applyBorder="1" applyAlignment="1">
      <alignment horizontal="left" vertical="center" wrapText="1"/>
    </xf>
    <xf numFmtId="49" fontId="37" fillId="47" borderId="14" xfId="0" applyNumberFormat="1" applyFont="1" applyFill="1" applyBorder="1" applyAlignment="1">
      <alignment horizontal="center" vertical="center" wrapText="1"/>
    </xf>
    <xf numFmtId="49" fontId="37" fillId="48" borderId="15" xfId="0" applyNumberFormat="1" applyFont="1" applyFill="1" applyBorder="1" applyAlignment="1">
      <alignment horizontal="right" vertical="center" wrapText="1"/>
    </xf>
    <xf numFmtId="49" fontId="37" fillId="47" borderId="16" xfId="0" applyNumberFormat="1" applyFont="1" applyFill="1" applyBorder="1" applyAlignment="1">
      <alignment horizontal="left" vertical="center" wrapText="1"/>
    </xf>
    <xf numFmtId="173" fontId="47" fillId="0" borderId="17" xfId="0" applyNumberFormat="1" applyFont="1" applyBorder="1" applyAlignment="1">
      <alignment vertical="center"/>
    </xf>
    <xf numFmtId="173" fontId="31" fillId="0" borderId="17" xfId="0" applyNumberFormat="1" applyFont="1" applyBorder="1" applyAlignment="1">
      <alignment vertical="center"/>
    </xf>
    <xf numFmtId="173" fontId="31" fillId="0" borderId="14" xfId="0" applyNumberFormat="1" applyFont="1" applyBorder="1" applyAlignment="1">
      <alignment horizontal="center" vertical="center" wrapText="1"/>
    </xf>
    <xf numFmtId="173" fontId="31" fillId="10" borderId="14" xfId="0" applyNumberFormat="1" applyFont="1" applyFill="1" applyBorder="1" applyAlignment="1">
      <alignment horizontal="center" vertical="top" wrapText="1"/>
    </xf>
    <xf numFmtId="173" fontId="31" fillId="30" borderId="14" xfId="0" applyNumberFormat="1" applyFont="1" applyFill="1" applyBorder="1" applyAlignment="1">
      <alignment horizontal="center" vertical="top" wrapText="1"/>
    </xf>
    <xf numFmtId="173" fontId="44" fillId="10" borderId="14" xfId="0" applyNumberFormat="1" applyFont="1" applyFill="1" applyBorder="1" applyAlignment="1">
      <alignment horizontal="center" vertical="center" wrapText="1"/>
    </xf>
    <xf numFmtId="173" fontId="31" fillId="30" borderId="14" xfId="0" applyNumberFormat="1" applyFont="1" applyFill="1" applyBorder="1" applyAlignment="1">
      <alignment horizontal="center" vertical="center" wrapText="1"/>
    </xf>
    <xf numFmtId="173" fontId="31" fillId="4" borderId="14" xfId="0" applyNumberFormat="1" applyFont="1" applyFill="1" applyBorder="1" applyAlignment="1">
      <alignment horizontal="center" vertical="center" wrapText="1"/>
    </xf>
    <xf numFmtId="173" fontId="31" fillId="25" borderId="14" xfId="0" applyNumberFormat="1" applyFont="1" applyFill="1" applyBorder="1" applyAlignment="1">
      <alignment horizontal="center" vertical="center"/>
    </xf>
    <xf numFmtId="173" fontId="31" fillId="0" borderId="14" xfId="0" applyNumberFormat="1" applyFont="1" applyBorder="1" applyAlignment="1">
      <alignment horizontal="center" vertical="center"/>
    </xf>
    <xf numFmtId="173" fontId="44" fillId="30" borderId="14" xfId="0" applyNumberFormat="1" applyFont="1" applyFill="1" applyBorder="1" applyAlignment="1">
      <alignment horizontal="center" vertical="center"/>
    </xf>
    <xf numFmtId="0" fontId="24" fillId="28" borderId="14" xfId="0" applyFont="1" applyFill="1" applyBorder="1" applyAlignment="1">
      <alignment horizontal="left" vertical="center" wrapText="1"/>
    </xf>
    <xf numFmtId="3" fontId="24" fillId="25" borderId="14" xfId="69" applyNumberFormat="1" applyFont="1" applyFill="1" applyBorder="1" applyAlignment="1">
      <alignment vertical="center"/>
      <protection/>
    </xf>
    <xf numFmtId="3" fontId="24" fillId="28" borderId="14" xfId="69" applyNumberFormat="1" applyFont="1" applyFill="1" applyBorder="1" applyAlignment="1">
      <alignment vertical="center"/>
      <protection/>
    </xf>
    <xf numFmtId="3" fontId="24" fillId="0" borderId="14" xfId="69" applyNumberFormat="1" applyFont="1" applyFill="1" applyBorder="1" applyAlignment="1">
      <alignment vertical="center"/>
      <protection/>
    </xf>
    <xf numFmtId="3" fontId="54" fillId="43" borderId="16" xfId="0" applyNumberFormat="1" applyFont="1" applyFill="1" applyBorder="1" applyAlignment="1">
      <alignment horizontal="right"/>
    </xf>
    <xf numFmtId="0" fontId="37" fillId="0" borderId="14" xfId="0" applyFont="1" applyBorder="1" applyAlignment="1">
      <alignment horizontal="left"/>
    </xf>
    <xf numFmtId="0" fontId="37" fillId="0" borderId="14" xfId="0" applyFont="1" applyBorder="1" applyAlignment="1">
      <alignment horizontal="left" wrapText="1"/>
    </xf>
    <xf numFmtId="0" fontId="37" fillId="0" borderId="14" xfId="0" applyFont="1" applyFill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3" fontId="31" fillId="0" borderId="14" xfId="0" applyNumberFormat="1" applyFont="1" applyBorder="1" applyAlignment="1">
      <alignment horizontal="center" vertical="center" wrapText="1"/>
    </xf>
    <xf numFmtId="3" fontId="31" fillId="30" borderId="14" xfId="0" applyNumberFormat="1" applyFont="1" applyFill="1" applyBorder="1" applyAlignment="1">
      <alignment horizontal="center" vertical="center" wrapText="1"/>
    </xf>
    <xf numFmtId="3" fontId="44" fillId="10" borderId="14" xfId="0" applyNumberFormat="1" applyFont="1" applyFill="1" applyBorder="1" applyAlignment="1">
      <alignment horizontal="center" vertical="center" wrapText="1"/>
    </xf>
    <xf numFmtId="3" fontId="44" fillId="29" borderId="14" xfId="0" applyNumberFormat="1" applyFont="1" applyFill="1" applyBorder="1" applyAlignment="1">
      <alignment horizontal="center" vertical="center" wrapText="1"/>
    </xf>
    <xf numFmtId="3" fontId="44" fillId="31" borderId="14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top" wrapText="1"/>
    </xf>
    <xf numFmtId="3" fontId="31" fillId="30" borderId="14" xfId="0" applyNumberFormat="1" applyFont="1" applyFill="1" applyBorder="1" applyAlignment="1">
      <alignment horizontal="center" vertical="top" wrapText="1"/>
    </xf>
    <xf numFmtId="3" fontId="31" fillId="10" borderId="14" xfId="0" applyNumberFormat="1" applyFont="1" applyFill="1" applyBorder="1" applyAlignment="1">
      <alignment horizontal="center" vertical="top" wrapText="1"/>
    </xf>
    <xf numFmtId="3" fontId="31" fillId="4" borderId="14" xfId="0" applyNumberFormat="1" applyFont="1" applyFill="1" applyBorder="1" applyAlignment="1">
      <alignment horizontal="center" vertical="center" wrapText="1"/>
    </xf>
    <xf numFmtId="3" fontId="31" fillId="10" borderId="14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/>
    </xf>
    <xf numFmtId="3" fontId="31" fillId="25" borderId="14" xfId="0" applyNumberFormat="1" applyFont="1" applyFill="1" applyBorder="1" applyAlignment="1">
      <alignment horizontal="center" vertical="center"/>
    </xf>
    <xf numFmtId="3" fontId="44" fillId="30" borderId="14" xfId="0" applyNumberFormat="1" applyFont="1" applyFill="1" applyBorder="1" applyAlignment="1">
      <alignment horizontal="center" vertical="center"/>
    </xf>
    <xf numFmtId="3" fontId="44" fillId="3" borderId="14" xfId="0" applyNumberFormat="1" applyFont="1" applyFill="1" applyBorder="1" applyAlignment="1">
      <alignment horizontal="center" vertical="center"/>
    </xf>
    <xf numFmtId="3" fontId="44" fillId="29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6" fillId="30" borderId="14" xfId="0" applyNumberFormat="1" applyFont="1" applyFill="1" applyBorder="1" applyAlignment="1">
      <alignment horizontal="center" vertical="center"/>
    </xf>
    <xf numFmtId="3" fontId="31" fillId="0" borderId="14" xfId="82" applyNumberFormat="1" applyFont="1" applyFill="1" applyBorder="1" applyAlignment="1">
      <alignment vertical="center" wrapText="1"/>
      <protection/>
    </xf>
    <xf numFmtId="3" fontId="27" fillId="35" borderId="14" xfId="0" applyNumberFormat="1" applyFont="1" applyFill="1" applyBorder="1" applyAlignment="1">
      <alignment horizontal="right" vertical="center" wrapText="1"/>
    </xf>
    <xf numFmtId="3" fontId="27" fillId="34" borderId="14" xfId="0" applyNumberFormat="1" applyFont="1" applyFill="1" applyBorder="1" applyAlignment="1">
      <alignment horizontal="right" vertical="center" wrapText="1"/>
    </xf>
    <xf numFmtId="3" fontId="27" fillId="26" borderId="14" xfId="0" applyNumberFormat="1" applyFont="1" applyFill="1" applyBorder="1" applyAlignment="1">
      <alignment horizontal="right" vertical="center" wrapText="1"/>
    </xf>
    <xf numFmtId="3" fontId="37" fillId="36" borderId="14" xfId="0" applyNumberFormat="1" applyFont="1" applyFill="1" applyBorder="1" applyAlignment="1">
      <alignment horizontal="right" vertical="center" wrapText="1"/>
    </xf>
    <xf numFmtId="3" fontId="37" fillId="0" borderId="11" xfId="0" applyNumberFormat="1" applyFont="1" applyFill="1" applyBorder="1" applyAlignment="1">
      <alignment horizontal="right" vertical="center" wrapText="1"/>
    </xf>
    <xf numFmtId="3" fontId="37" fillId="0" borderId="14" xfId="0" applyNumberFormat="1" applyFont="1" applyBorder="1" applyAlignment="1">
      <alignment horizontal="right" vertical="center" wrapText="1"/>
    </xf>
    <xf numFmtId="49" fontId="37" fillId="28" borderId="14" xfId="70" applyNumberFormat="1" applyFont="1" applyFill="1" applyBorder="1" applyAlignment="1">
      <alignment horizontal="center" vertical="center" wrapText="1"/>
      <protection/>
    </xf>
    <xf numFmtId="0" fontId="55" fillId="0" borderId="14" xfId="0" applyFont="1" applyBorder="1" applyAlignment="1">
      <alignment vertical="top" wrapText="1"/>
    </xf>
    <xf numFmtId="49" fontId="44" fillId="36" borderId="14" xfId="0" applyNumberFormat="1" applyFont="1" applyFill="1" applyBorder="1" applyAlignment="1">
      <alignment horizontal="center" vertical="center" wrapText="1"/>
    </xf>
    <xf numFmtId="0" fontId="44" fillId="46" borderId="16" xfId="0" applyFont="1" applyFill="1" applyBorder="1" applyAlignment="1">
      <alignment horizontal="justify" vertical="top" wrapText="1"/>
    </xf>
    <xf numFmtId="49" fontId="37" fillId="28" borderId="16" xfId="0" applyNumberFormat="1" applyFont="1" applyFill="1" applyBorder="1" applyAlignment="1">
      <alignment horizontal="left" vertical="center" wrapText="1"/>
    </xf>
    <xf numFmtId="3" fontId="44" fillId="35" borderId="14" xfId="0" applyNumberFormat="1" applyFont="1" applyFill="1" applyBorder="1" applyAlignment="1">
      <alignment horizontal="right" vertical="center" wrapText="1"/>
    </xf>
    <xf numFmtId="0" fontId="55" fillId="28" borderId="15" xfId="0" applyFont="1" applyFill="1" applyBorder="1" applyAlignment="1">
      <alignment horizontal="left" vertical="top" wrapText="1"/>
    </xf>
    <xf numFmtId="0" fontId="55" fillId="49" borderId="14" xfId="0" applyFont="1" applyFill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49" fontId="44" fillId="50" borderId="14" xfId="0" applyNumberFormat="1" applyFont="1" applyFill="1" applyBorder="1" applyAlignment="1">
      <alignment horizontal="center" vertical="center" wrapText="1"/>
    </xf>
    <xf numFmtId="49" fontId="27" fillId="50" borderId="15" xfId="0" applyNumberFormat="1" applyFont="1" applyFill="1" applyBorder="1" applyAlignment="1">
      <alignment horizontal="right" vertical="center" wrapText="1"/>
    </xf>
    <xf numFmtId="49" fontId="27" fillId="49" borderId="16" xfId="0" applyNumberFormat="1" applyFont="1" applyFill="1" applyBorder="1" applyAlignment="1">
      <alignment horizontal="left" vertical="center" wrapText="1"/>
    </xf>
    <xf numFmtId="49" fontId="44" fillId="46" borderId="14" xfId="0" applyNumberFormat="1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 wrapText="1"/>
    </xf>
    <xf numFmtId="0" fontId="27" fillId="46" borderId="13" xfId="0" applyFont="1" applyFill="1" applyBorder="1" applyAlignment="1">
      <alignment horizontal="center" vertical="center" wrapText="1"/>
    </xf>
    <xf numFmtId="0" fontId="55" fillId="28" borderId="14" xfId="0" applyFont="1" applyFill="1" applyBorder="1" applyAlignment="1">
      <alignment horizontal="left" vertical="top" wrapText="1"/>
    </xf>
    <xf numFmtId="2" fontId="31" fillId="27" borderId="14" xfId="82" applyNumberFormat="1" applyFont="1" applyFill="1" applyBorder="1" applyAlignment="1">
      <alignment horizontal="left" vertical="center" wrapText="1"/>
      <protection/>
    </xf>
    <xf numFmtId="3" fontId="37" fillId="0" borderId="14" xfId="0" applyNumberFormat="1" applyFont="1" applyFill="1" applyBorder="1" applyAlignment="1">
      <alignment horizontal="right" vertical="center" wrapText="1"/>
    </xf>
    <xf numFmtId="49" fontId="27" fillId="28" borderId="14" xfId="0" applyNumberFormat="1" applyFont="1" applyFill="1" applyBorder="1" applyAlignment="1">
      <alignment horizontal="center" vertical="center" wrapText="1"/>
    </xf>
    <xf numFmtId="49" fontId="27" fillId="36" borderId="15" xfId="0" applyNumberFormat="1" applyFont="1" applyFill="1" applyBorder="1" applyAlignment="1">
      <alignment horizontal="right" vertical="center" wrapText="1"/>
    </xf>
    <xf numFmtId="49" fontId="27" fillId="36" borderId="16" xfId="0" applyNumberFormat="1" applyFont="1" applyFill="1" applyBorder="1" applyAlignment="1">
      <alignment horizontal="left" vertical="center" wrapText="1"/>
    </xf>
    <xf numFmtId="3" fontId="37" fillId="51" borderId="14" xfId="0" applyNumberFormat="1" applyFont="1" applyFill="1" applyBorder="1" applyAlignment="1">
      <alignment horizontal="right" vertical="center" wrapText="1"/>
    </xf>
    <xf numFmtId="0" fontId="56" fillId="45" borderId="14" xfId="0" applyFont="1" applyFill="1" applyBorder="1" applyAlignment="1">
      <alignment horizontal="left" vertical="top" wrapText="1"/>
    </xf>
    <xf numFmtId="49" fontId="37" fillId="46" borderId="12" xfId="0" applyNumberFormat="1" applyFont="1" applyFill="1" applyBorder="1" applyAlignment="1">
      <alignment horizontal="right" vertical="center" wrapText="1"/>
    </xf>
    <xf numFmtId="49" fontId="37" fillId="45" borderId="13" xfId="0" applyNumberFormat="1" applyFont="1" applyFill="1" applyBorder="1" applyAlignment="1">
      <alignment horizontal="left" vertical="center" wrapText="1"/>
    </xf>
    <xf numFmtId="0" fontId="27" fillId="50" borderId="14" xfId="0" applyFont="1" applyFill="1" applyBorder="1" applyAlignment="1">
      <alignment horizontal="justify" vertical="top" wrapText="1"/>
    </xf>
    <xf numFmtId="49" fontId="27" fillId="50" borderId="14" xfId="70" applyNumberFormat="1" applyFont="1" applyFill="1" applyBorder="1" applyAlignment="1">
      <alignment horizontal="center" vertical="center" wrapText="1"/>
      <protection/>
    </xf>
    <xf numFmtId="49" fontId="27" fillId="50" borderId="16" xfId="0" applyNumberFormat="1" applyFont="1" applyFill="1" applyBorder="1" applyAlignment="1">
      <alignment horizontal="left" vertical="center" wrapText="1"/>
    </xf>
    <xf numFmtId="49" fontId="27" fillId="50" borderId="14" xfId="0" applyNumberFormat="1" applyFont="1" applyFill="1" applyBorder="1" applyAlignment="1">
      <alignment horizontal="center" vertical="center" wrapText="1"/>
    </xf>
    <xf numFmtId="3" fontId="44" fillId="49" borderId="14" xfId="82" applyNumberFormat="1" applyFont="1" applyFill="1" applyBorder="1" applyAlignment="1">
      <alignment vertical="center" wrapText="1"/>
      <protection/>
    </xf>
    <xf numFmtId="2" fontId="27" fillId="49" borderId="15" xfId="82" applyNumberFormat="1" applyFont="1" applyFill="1" applyBorder="1" applyAlignment="1">
      <alignment horizontal="justify" vertical="top" wrapText="1"/>
      <protection/>
    </xf>
    <xf numFmtId="49" fontId="44" fillId="49" borderId="14" xfId="82" applyNumberFormat="1" applyFont="1" applyFill="1" applyBorder="1" applyAlignment="1">
      <alignment horizontal="center" vertical="center" wrapText="1"/>
      <protection/>
    </xf>
    <xf numFmtId="49" fontId="44" fillId="49" borderId="15" xfId="82" applyNumberFormat="1" applyFont="1" applyFill="1" applyBorder="1" applyAlignment="1">
      <alignment horizontal="center" vertical="center" wrapText="1"/>
      <protection/>
    </xf>
    <xf numFmtId="49" fontId="27" fillId="49" borderId="19" xfId="0" applyNumberFormat="1" applyFont="1" applyFill="1" applyBorder="1" applyAlignment="1">
      <alignment horizontal="right" vertical="center" wrapText="1"/>
    </xf>
    <xf numFmtId="49" fontId="27" fillId="49" borderId="25" xfId="0" applyNumberFormat="1" applyFont="1" applyFill="1" applyBorder="1" applyAlignment="1">
      <alignment vertical="center" wrapText="1"/>
    </xf>
    <xf numFmtId="49" fontId="44" fillId="49" borderId="16" xfId="82" applyNumberFormat="1" applyFont="1" applyFill="1" applyBorder="1" applyAlignment="1">
      <alignment horizontal="center" vertical="center" wrapText="1"/>
      <protection/>
    </xf>
    <xf numFmtId="49" fontId="44" fillId="50" borderId="15" xfId="0" applyNumberFormat="1" applyFont="1" applyFill="1" applyBorder="1" applyAlignment="1">
      <alignment horizontal="center" vertical="center" wrapText="1"/>
    </xf>
    <xf numFmtId="49" fontId="27" fillId="49" borderId="12" xfId="0" applyNumberFormat="1" applyFont="1" applyFill="1" applyBorder="1" applyAlignment="1">
      <alignment horizontal="right" vertical="center" wrapText="1"/>
    </xf>
    <xf numFmtId="49" fontId="27" fillId="49" borderId="13" xfId="0" applyNumberFormat="1" applyFont="1" applyFill="1" applyBorder="1" applyAlignment="1">
      <alignment vertical="center" wrapText="1"/>
    </xf>
    <xf numFmtId="49" fontId="44" fillId="50" borderId="16" xfId="0" applyNumberFormat="1" applyFont="1" applyFill="1" applyBorder="1" applyAlignment="1">
      <alignment horizontal="center" vertical="center" wrapText="1"/>
    </xf>
    <xf numFmtId="3" fontId="44" fillId="50" borderId="14" xfId="0" applyNumberFormat="1" applyFont="1" applyFill="1" applyBorder="1" applyAlignment="1">
      <alignment horizontal="right" vertical="center" wrapText="1"/>
    </xf>
    <xf numFmtId="49" fontId="31" fillId="28" borderId="14" xfId="82" applyNumberFormat="1" applyFont="1" applyFill="1" applyBorder="1" applyAlignment="1">
      <alignment horizontal="center" vertical="center" wrapText="1"/>
      <protection/>
    </xf>
    <xf numFmtId="49" fontId="31" fillId="28" borderId="15" xfId="82" applyNumberFormat="1" applyFont="1" applyFill="1" applyBorder="1" applyAlignment="1">
      <alignment horizontal="center" vertical="center" wrapText="1"/>
      <protection/>
    </xf>
    <xf numFmtId="49" fontId="31" fillId="28" borderId="16" xfId="82" applyNumberFormat="1" applyFont="1" applyFill="1" applyBorder="1" applyAlignment="1">
      <alignment horizontal="center" vertical="center" wrapText="1"/>
      <protection/>
    </xf>
    <xf numFmtId="2" fontId="37" fillId="28" borderId="15" xfId="82" applyNumberFormat="1" applyFont="1" applyFill="1" applyBorder="1" applyAlignment="1">
      <alignment horizontal="justify" vertical="top" wrapText="1"/>
      <protection/>
    </xf>
    <xf numFmtId="3" fontId="31" fillId="51" borderId="14" xfId="82" applyNumberFormat="1" applyFont="1" applyFill="1" applyBorder="1" applyAlignment="1">
      <alignment vertical="center" wrapText="1"/>
      <protection/>
    </xf>
    <xf numFmtId="0" fontId="37" fillId="28" borderId="14" xfId="0" applyFont="1" applyFill="1" applyBorder="1" applyAlignment="1">
      <alignment horizontal="justify" vertical="top" wrapText="1"/>
    </xf>
    <xf numFmtId="0" fontId="55" fillId="28" borderId="14" xfId="0" applyFont="1" applyFill="1" applyBorder="1" applyAlignment="1">
      <alignment vertical="top" wrapText="1"/>
    </xf>
    <xf numFmtId="49" fontId="37" fillId="28" borderId="15" xfId="0" applyNumberFormat="1" applyFont="1" applyFill="1" applyBorder="1" applyAlignment="1">
      <alignment horizontal="center" vertical="center" wrapText="1"/>
    </xf>
    <xf numFmtId="49" fontId="37" fillId="28" borderId="16" xfId="0" applyNumberFormat="1" applyFont="1" applyFill="1" applyBorder="1" applyAlignment="1">
      <alignment horizontal="center" vertical="center" wrapText="1"/>
    </xf>
    <xf numFmtId="3" fontId="37" fillId="52" borderId="14" xfId="0" applyNumberFormat="1" applyFont="1" applyFill="1" applyBorder="1" applyAlignment="1">
      <alignment horizontal="right" vertical="center" wrapText="1"/>
    </xf>
    <xf numFmtId="1" fontId="55" fillId="51" borderId="14" xfId="0" applyNumberFormat="1" applyFont="1" applyFill="1" applyBorder="1" applyAlignment="1">
      <alignment horizontal="right" vertical="center"/>
    </xf>
    <xf numFmtId="0" fontId="31" fillId="28" borderId="14" xfId="0" applyFont="1" applyFill="1" applyBorder="1" applyAlignment="1">
      <alignment horizontal="justify" vertical="top" wrapText="1"/>
    </xf>
    <xf numFmtId="0" fontId="27" fillId="49" borderId="14" xfId="0" applyFont="1" applyFill="1" applyBorder="1" applyAlignment="1">
      <alignment horizontal="justify" vertical="top" wrapText="1"/>
    </xf>
    <xf numFmtId="49" fontId="27" fillId="49" borderId="14" xfId="0" applyNumberFormat="1" applyFont="1" applyFill="1" applyBorder="1" applyAlignment="1">
      <alignment horizontal="center" vertical="center" wrapText="1"/>
    </xf>
    <xf numFmtId="3" fontId="27" fillId="50" borderId="14" xfId="0" applyNumberFormat="1" applyFont="1" applyFill="1" applyBorder="1" applyAlignment="1">
      <alignment horizontal="right" vertical="center" wrapText="1"/>
    </xf>
    <xf numFmtId="0" fontId="37" fillId="36" borderId="12" xfId="0" applyFont="1" applyFill="1" applyBorder="1" applyAlignment="1">
      <alignment horizontal="right" vertical="center" wrapText="1"/>
    </xf>
    <xf numFmtId="0" fontId="57" fillId="0" borderId="36" xfId="0" applyFont="1" applyFill="1" applyBorder="1" applyAlignment="1">
      <alignment horizontal="left" vertical="top" wrapText="1"/>
    </xf>
    <xf numFmtId="2" fontId="27" fillId="28" borderId="15" xfId="82" applyNumberFormat="1" applyFont="1" applyFill="1" applyBorder="1" applyAlignment="1">
      <alignment horizontal="justify" vertical="top" wrapText="1"/>
      <protection/>
    </xf>
    <xf numFmtId="49" fontId="44" fillId="28" borderId="14" xfId="82" applyNumberFormat="1" applyFont="1" applyFill="1" applyBorder="1" applyAlignment="1">
      <alignment horizontal="center" vertical="center" wrapText="1"/>
      <protection/>
    </xf>
    <xf numFmtId="49" fontId="44" fillId="28" borderId="15" xfId="82" applyNumberFormat="1" applyFont="1" applyFill="1" applyBorder="1" applyAlignment="1">
      <alignment horizontal="center" vertical="center" wrapText="1"/>
      <protection/>
    </xf>
    <xf numFmtId="49" fontId="27" fillId="28" borderId="15" xfId="0" applyNumberFormat="1" applyFont="1" applyFill="1" applyBorder="1" applyAlignment="1">
      <alignment horizontal="right" vertical="center" wrapText="1"/>
    </xf>
    <xf numFmtId="49" fontId="27" fillId="28" borderId="16" xfId="0" applyNumberFormat="1" applyFont="1" applyFill="1" applyBorder="1" applyAlignment="1">
      <alignment vertical="center" wrapText="1"/>
    </xf>
    <xf numFmtId="49" fontId="44" fillId="28" borderId="16" xfId="82" applyNumberFormat="1" applyFont="1" applyFill="1" applyBorder="1" applyAlignment="1">
      <alignment horizontal="center" vertical="center" wrapText="1"/>
      <protection/>
    </xf>
    <xf numFmtId="2" fontId="37" fillId="28" borderId="14" xfId="82" applyNumberFormat="1" applyFont="1" applyFill="1" applyBorder="1" applyAlignment="1">
      <alignment horizontal="justify" vertical="top" wrapText="1"/>
      <protection/>
    </xf>
    <xf numFmtId="0" fontId="27" fillId="28" borderId="23" xfId="0" applyFont="1" applyFill="1" applyBorder="1" applyAlignment="1">
      <alignment horizontal="justify" vertical="top" wrapText="1"/>
    </xf>
    <xf numFmtId="49" fontId="27" fillId="36" borderId="26" xfId="0" applyNumberFormat="1" applyFont="1" applyFill="1" applyBorder="1" applyAlignment="1">
      <alignment horizontal="center" vertical="center" wrapText="1"/>
    </xf>
    <xf numFmtId="0" fontId="27" fillId="36" borderId="2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right" vertical="center" wrapText="1"/>
    </xf>
    <xf numFmtId="49" fontId="27" fillId="36" borderId="25" xfId="0" applyNumberFormat="1" applyFont="1" applyFill="1" applyBorder="1" applyAlignment="1">
      <alignment horizontal="left" vertical="center" wrapText="1"/>
    </xf>
    <xf numFmtId="49" fontId="27" fillId="36" borderId="29" xfId="0" applyNumberFormat="1" applyFont="1" applyFill="1" applyBorder="1" applyAlignment="1">
      <alignment horizontal="center" vertical="center" wrapText="1"/>
    </xf>
    <xf numFmtId="49" fontId="37" fillId="28" borderId="18" xfId="0" applyNumberFormat="1" applyFont="1" applyFill="1" applyBorder="1" applyAlignment="1">
      <alignment horizontal="center" vertical="center" wrapText="1"/>
    </xf>
    <xf numFmtId="0" fontId="37" fillId="28" borderId="18" xfId="0" applyFont="1" applyFill="1" applyBorder="1" applyAlignment="1">
      <alignment horizontal="center" vertical="center" wrapText="1"/>
    </xf>
    <xf numFmtId="0" fontId="37" fillId="36" borderId="15" xfId="0" applyFont="1" applyFill="1" applyBorder="1" applyAlignment="1">
      <alignment horizontal="right" vertical="center" wrapText="1"/>
    </xf>
    <xf numFmtId="49" fontId="37" fillId="28" borderId="27" xfId="0" applyNumberFormat="1" applyFont="1" applyFill="1" applyBorder="1" applyAlignment="1">
      <alignment horizontal="center" vertical="center" wrapText="1"/>
    </xf>
    <xf numFmtId="49" fontId="37" fillId="28" borderId="22" xfId="0" applyNumberFormat="1" applyFont="1" applyFill="1" applyBorder="1" applyAlignment="1">
      <alignment horizontal="center" vertical="center" wrapText="1"/>
    </xf>
    <xf numFmtId="49" fontId="37" fillId="36" borderId="33" xfId="0" applyNumberFormat="1" applyFont="1" applyFill="1" applyBorder="1" applyAlignment="1">
      <alignment horizontal="center" vertical="center" wrapText="1"/>
    </xf>
    <xf numFmtId="0" fontId="44" fillId="28" borderId="15" xfId="0" applyFont="1" applyFill="1" applyBorder="1" applyAlignment="1">
      <alignment horizontal="justify" vertical="top" wrapText="1"/>
    </xf>
    <xf numFmtId="49" fontId="27" fillId="36" borderId="32" xfId="0" applyNumberFormat="1" applyFont="1" applyFill="1" applyBorder="1" applyAlignment="1">
      <alignment horizontal="center" vertical="center" wrapText="1"/>
    </xf>
    <xf numFmtId="49" fontId="27" fillId="36" borderId="31" xfId="0" applyNumberFormat="1" applyFont="1" applyFill="1" applyBorder="1" applyAlignment="1">
      <alignment horizontal="center" vertical="center" wrapText="1"/>
    </xf>
    <xf numFmtId="49" fontId="31" fillId="28" borderId="14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vertical="center" wrapText="1"/>
    </xf>
    <xf numFmtId="0" fontId="23" fillId="24" borderId="12" xfId="0" applyFont="1" applyFill="1" applyBorder="1" applyAlignment="1">
      <alignment horizontal="center" vertical="center" wrapText="1"/>
    </xf>
    <xf numFmtId="49" fontId="27" fillId="28" borderId="19" xfId="0" applyNumberFormat="1" applyFont="1" applyFill="1" applyBorder="1" applyAlignment="1">
      <alignment horizontal="right" vertical="center" wrapText="1"/>
    </xf>
    <xf numFmtId="49" fontId="27" fillId="28" borderId="25" xfId="0" applyNumberFormat="1" applyFont="1" applyFill="1" applyBorder="1" applyAlignment="1">
      <alignment vertical="center" wrapText="1"/>
    </xf>
    <xf numFmtId="0" fontId="56" fillId="49" borderId="14" xfId="0" applyFont="1" applyFill="1" applyBorder="1" applyAlignment="1">
      <alignment horizontal="left" vertical="top" wrapText="1"/>
    </xf>
    <xf numFmtId="49" fontId="27" fillId="49" borderId="15" xfId="0" applyNumberFormat="1" applyFont="1" applyFill="1" applyBorder="1" applyAlignment="1">
      <alignment horizontal="center" vertical="center" wrapText="1"/>
    </xf>
    <xf numFmtId="0" fontId="27" fillId="50" borderId="12" xfId="0" applyFont="1" applyFill="1" applyBorder="1" applyAlignment="1">
      <alignment horizontal="right" vertical="center" wrapText="1"/>
    </xf>
    <xf numFmtId="49" fontId="27" fillId="50" borderId="13" xfId="0" applyNumberFormat="1" applyFont="1" applyFill="1" applyBorder="1" applyAlignment="1">
      <alignment horizontal="left" vertical="center" wrapText="1"/>
    </xf>
    <xf numFmtId="49" fontId="27" fillId="49" borderId="16" xfId="0" applyNumberFormat="1" applyFont="1" applyFill="1" applyBorder="1" applyAlignment="1">
      <alignment horizontal="center" vertical="center" wrapText="1"/>
    </xf>
    <xf numFmtId="1" fontId="56" fillId="49" borderId="14" xfId="0" applyNumberFormat="1" applyFont="1" applyFill="1" applyBorder="1" applyAlignment="1">
      <alignment horizontal="right" vertical="center"/>
    </xf>
    <xf numFmtId="49" fontId="31" fillId="36" borderId="14" xfId="0" applyNumberFormat="1" applyFont="1" applyFill="1" applyBorder="1" applyAlignment="1">
      <alignment horizontal="center" vertical="center" wrapText="1"/>
    </xf>
    <xf numFmtId="3" fontId="31" fillId="36" borderId="14" xfId="0" applyNumberFormat="1" applyFont="1" applyFill="1" applyBorder="1" applyAlignment="1">
      <alignment horizontal="right" vertical="center" wrapText="1"/>
    </xf>
    <xf numFmtId="3" fontId="37" fillId="0" borderId="14" xfId="65" applyNumberFormat="1" applyFont="1" applyFill="1" applyBorder="1" applyAlignment="1">
      <alignment horizontal="center" vertical="center" wrapText="1"/>
      <protection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56" fillId="53" borderId="14" xfId="0" applyFont="1" applyFill="1" applyBorder="1" applyAlignment="1">
      <alignment horizontal="left" vertical="top" wrapText="1"/>
    </xf>
    <xf numFmtId="0" fontId="37" fillId="53" borderId="14" xfId="0" applyFont="1" applyFill="1" applyBorder="1" applyAlignment="1">
      <alignment horizontal="center" vertical="center" wrapText="1"/>
    </xf>
    <xf numFmtId="49" fontId="37" fillId="53" borderId="14" xfId="0" applyNumberFormat="1" applyFont="1" applyFill="1" applyBorder="1" applyAlignment="1">
      <alignment horizontal="center" vertical="center" wrapText="1"/>
    </xf>
    <xf numFmtId="49" fontId="37" fillId="53" borderId="15" xfId="0" applyNumberFormat="1" applyFont="1" applyFill="1" applyBorder="1" applyAlignment="1">
      <alignment horizontal="center" vertical="center" wrapText="1"/>
    </xf>
    <xf numFmtId="0" fontId="37" fillId="28" borderId="16" xfId="0" applyFont="1" applyFill="1" applyBorder="1" applyAlignment="1">
      <alignment horizontal="center" vertical="center" wrapText="1"/>
    </xf>
    <xf numFmtId="0" fontId="27" fillId="45" borderId="16" xfId="0" applyFont="1" applyFill="1" applyBorder="1" applyAlignment="1">
      <alignment horizontal="center" vertical="center" wrapText="1"/>
    </xf>
    <xf numFmtId="0" fontId="27" fillId="49" borderId="16" xfId="0" applyFont="1" applyFill="1" applyBorder="1" applyAlignment="1">
      <alignment horizontal="center" vertical="center" wrapText="1"/>
    </xf>
    <xf numFmtId="0" fontId="27" fillId="45" borderId="14" xfId="0" applyFont="1" applyFill="1" applyBorder="1" applyAlignment="1">
      <alignment horizontal="center" vertical="center" wrapText="1"/>
    </xf>
    <xf numFmtId="49" fontId="27" fillId="46" borderId="12" xfId="0" applyNumberFormat="1" applyFont="1" applyFill="1" applyBorder="1" applyAlignment="1">
      <alignment horizontal="right" vertical="center" wrapText="1"/>
    </xf>
    <xf numFmtId="49" fontId="27" fillId="45" borderId="13" xfId="0" applyNumberFormat="1" applyFont="1" applyFill="1" applyBorder="1" applyAlignment="1">
      <alignment horizontal="left" vertical="center" wrapText="1"/>
    </xf>
    <xf numFmtId="49" fontId="31" fillId="50" borderId="14" xfId="0" applyNumberFormat="1" applyFont="1" applyFill="1" applyBorder="1" applyAlignment="1">
      <alignment horizontal="center" vertical="center" wrapText="1"/>
    </xf>
    <xf numFmtId="0" fontId="27" fillId="49" borderId="14" xfId="0" applyFont="1" applyFill="1" applyBorder="1" applyAlignment="1">
      <alignment horizontal="center" vertical="center" wrapText="1"/>
    </xf>
    <xf numFmtId="0" fontId="37" fillId="28" borderId="14" xfId="0" applyFont="1" applyFill="1" applyBorder="1" applyAlignment="1">
      <alignment horizontal="center" vertical="center" wrapText="1"/>
    </xf>
    <xf numFmtId="0" fontId="37" fillId="28" borderId="16" xfId="0" applyFont="1" applyFill="1" applyBorder="1" applyAlignment="1">
      <alignment horizontal="center" vertical="top" wrapText="1"/>
    </xf>
    <xf numFmtId="0" fontId="37" fillId="28" borderId="0" xfId="0" applyFont="1" applyFill="1" applyBorder="1" applyAlignment="1">
      <alignment horizontal="center" vertical="center" wrapText="1"/>
    </xf>
    <xf numFmtId="0" fontId="37" fillId="28" borderId="27" xfId="0" applyFont="1" applyFill="1" applyBorder="1" applyAlignment="1">
      <alignment horizontal="center" vertical="center" wrapText="1"/>
    </xf>
    <xf numFmtId="49" fontId="27" fillId="28" borderId="27" xfId="0" applyNumberFormat="1" applyFont="1" applyFill="1" applyBorder="1" applyAlignment="1">
      <alignment horizontal="center" vertical="center" wrapText="1"/>
    </xf>
    <xf numFmtId="0" fontId="31" fillId="28" borderId="14" xfId="0" applyFont="1" applyFill="1" applyBorder="1" applyAlignment="1">
      <alignment horizontal="center" vertical="top" wrapText="1"/>
    </xf>
    <xf numFmtId="0" fontId="31" fillId="28" borderId="16" xfId="0" applyFont="1" applyFill="1" applyBorder="1" applyAlignment="1">
      <alignment horizontal="center" vertical="center" wrapText="1"/>
    </xf>
    <xf numFmtId="2" fontId="37" fillId="28" borderId="33" xfId="82" applyNumberFormat="1" applyFont="1" applyFill="1" applyBorder="1" applyAlignment="1">
      <alignment horizontal="center" vertical="top" wrapText="1"/>
      <protection/>
    </xf>
    <xf numFmtId="2" fontId="37" fillId="28" borderId="33" xfId="82" applyNumberFormat="1" applyFont="1" applyFill="1" applyBorder="1" applyAlignment="1">
      <alignment horizontal="center" vertical="center" wrapText="1"/>
      <protection/>
    </xf>
    <xf numFmtId="2" fontId="37" fillId="28" borderId="14" xfId="82" applyNumberFormat="1" applyFont="1" applyFill="1" applyBorder="1" applyAlignment="1">
      <alignment horizontal="center" vertical="top" wrapText="1"/>
      <protection/>
    </xf>
    <xf numFmtId="0" fontId="44" fillId="50" borderId="14" xfId="0" applyFont="1" applyFill="1" applyBorder="1" applyAlignment="1">
      <alignment horizontal="justify" vertical="top" wrapText="1"/>
    </xf>
    <xf numFmtId="0" fontId="44" fillId="50" borderId="0" xfId="0" applyFont="1" applyFill="1" applyBorder="1" applyAlignment="1">
      <alignment horizontal="center" vertical="center" wrapText="1"/>
    </xf>
    <xf numFmtId="0" fontId="44" fillId="28" borderId="14" xfId="0" applyFont="1" applyFill="1" applyBorder="1" applyAlignment="1">
      <alignment horizontal="justify" vertical="top" wrapText="1"/>
    </xf>
    <xf numFmtId="0" fontId="44" fillId="28" borderId="16" xfId="0" applyFont="1" applyFill="1" applyBorder="1" applyAlignment="1">
      <alignment horizontal="center" vertical="center" wrapText="1"/>
    </xf>
    <xf numFmtId="2" fontId="27" fillId="28" borderId="14" xfId="82" applyNumberFormat="1" applyFont="1" applyFill="1" applyBorder="1" applyAlignment="1">
      <alignment horizontal="justify" vertical="top" wrapText="1"/>
      <protection/>
    </xf>
    <xf numFmtId="2" fontId="27" fillId="28" borderId="33" xfId="82" applyNumberFormat="1" applyFont="1" applyFill="1" applyBorder="1" applyAlignment="1">
      <alignment horizontal="center" vertical="center" wrapText="1"/>
      <protection/>
    </xf>
    <xf numFmtId="3" fontId="44" fillId="54" borderId="14" xfId="82" applyNumberFormat="1" applyFont="1" applyFill="1" applyBorder="1" applyAlignment="1">
      <alignment vertical="center" wrapText="1"/>
      <protection/>
    </xf>
    <xf numFmtId="3" fontId="31" fillId="54" borderId="14" xfId="82" applyNumberFormat="1" applyFont="1" applyFill="1" applyBorder="1" applyAlignment="1">
      <alignment vertical="center" wrapText="1"/>
      <protection/>
    </xf>
    <xf numFmtId="2" fontId="37" fillId="28" borderId="16" xfId="82" applyNumberFormat="1" applyFont="1" applyFill="1" applyBorder="1" applyAlignment="1">
      <alignment horizontal="center" vertical="center" wrapText="1"/>
      <protection/>
    </xf>
    <xf numFmtId="49" fontId="37" fillId="28" borderId="30" xfId="0" applyNumberFormat="1" applyFont="1" applyFill="1" applyBorder="1" applyAlignment="1">
      <alignment horizontal="center" vertical="center" wrapText="1"/>
    </xf>
    <xf numFmtId="0" fontId="27" fillId="28" borderId="14" xfId="0" applyFont="1" applyFill="1" applyBorder="1" applyAlignment="1">
      <alignment horizontal="justify" vertical="top" wrapText="1"/>
    </xf>
    <xf numFmtId="0" fontId="27" fillId="28" borderId="0" xfId="0" applyFont="1" applyFill="1" applyBorder="1" applyAlignment="1">
      <alignment horizontal="center" vertical="top" wrapText="1"/>
    </xf>
    <xf numFmtId="2" fontId="27" fillId="0" borderId="14" xfId="82" applyNumberFormat="1" applyFont="1" applyFill="1" applyBorder="1" applyAlignment="1">
      <alignment horizontal="justify" vertical="top" wrapText="1"/>
      <protection/>
    </xf>
    <xf numFmtId="2" fontId="27" fillId="0" borderId="33" xfId="82" applyNumberFormat="1" applyFont="1" applyFill="1" applyBorder="1" applyAlignment="1">
      <alignment horizontal="center" vertical="center" wrapText="1"/>
      <protection/>
    </xf>
    <xf numFmtId="49" fontId="44" fillId="0" borderId="14" xfId="82" applyNumberFormat="1" applyFont="1" applyFill="1" applyBorder="1" applyAlignment="1">
      <alignment horizontal="center" vertical="center" wrapText="1"/>
      <protection/>
    </xf>
    <xf numFmtId="49" fontId="44" fillId="0" borderId="15" xfId="82" applyNumberFormat="1" applyFont="1" applyFill="1" applyBorder="1" applyAlignment="1">
      <alignment horizontal="center" vertical="center" wrapText="1"/>
      <protection/>
    </xf>
    <xf numFmtId="49" fontId="27" fillId="0" borderId="19" xfId="0" applyNumberFormat="1" applyFont="1" applyFill="1" applyBorder="1" applyAlignment="1">
      <alignment horizontal="right" vertical="center" wrapText="1"/>
    </xf>
    <xf numFmtId="49" fontId="27" fillId="0" borderId="25" xfId="0" applyNumberFormat="1" applyFont="1" applyFill="1" applyBorder="1" applyAlignment="1">
      <alignment vertical="center" wrapText="1"/>
    </xf>
    <xf numFmtId="49" fontId="44" fillId="0" borderId="16" xfId="82" applyNumberFormat="1" applyFont="1" applyFill="1" applyBorder="1" applyAlignment="1">
      <alignment horizontal="center" vertical="center" wrapText="1"/>
      <protection/>
    </xf>
    <xf numFmtId="3" fontId="44" fillId="34" borderId="14" xfId="70" applyNumberFormat="1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57" fillId="0" borderId="39" xfId="0" applyFont="1" applyFill="1" applyBorder="1" applyAlignment="1">
      <alignment horizontal="left" vertical="top" wrapText="1"/>
    </xf>
    <xf numFmtId="2" fontId="31" fillId="27" borderId="14" xfId="82" applyNumberFormat="1" applyFont="1" applyFill="1" applyBorder="1" applyAlignment="1">
      <alignment horizontal="left" vertical="top" wrapText="1"/>
      <protection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55" borderId="14" xfId="0" applyNumberFormat="1" applyFont="1" applyFill="1" applyBorder="1" applyAlignment="1">
      <alignment horizontal="center" vertical="center" wrapText="1"/>
    </xf>
    <xf numFmtId="49" fontId="27" fillId="55" borderId="16" xfId="0" applyNumberFormat="1" applyFont="1" applyFill="1" applyBorder="1" applyAlignment="1">
      <alignment horizontal="center" vertical="center" wrapText="1"/>
    </xf>
    <xf numFmtId="0" fontId="27" fillId="55" borderId="15" xfId="0" applyFont="1" applyFill="1" applyBorder="1" applyAlignment="1">
      <alignment horizontal="right" vertical="center" wrapText="1"/>
    </xf>
    <xf numFmtId="49" fontId="27" fillId="55" borderId="16" xfId="0" applyNumberFormat="1" applyFont="1" applyFill="1" applyBorder="1" applyAlignment="1">
      <alignment horizontal="left" vertical="center" wrapText="1"/>
    </xf>
    <xf numFmtId="0" fontId="27" fillId="55" borderId="14" xfId="0" applyFont="1" applyFill="1" applyBorder="1" applyAlignment="1">
      <alignment horizontal="justify" vertical="top" wrapText="1"/>
    </xf>
    <xf numFmtId="49" fontId="27" fillId="55" borderId="15" xfId="0" applyNumberFormat="1" applyFont="1" applyFill="1" applyBorder="1" applyAlignment="1">
      <alignment horizontal="right" vertical="center" wrapText="1"/>
    </xf>
    <xf numFmtId="49" fontId="37" fillId="36" borderId="19" xfId="0" applyNumberFormat="1" applyFont="1" applyFill="1" applyBorder="1" applyAlignment="1">
      <alignment horizontal="right" vertical="center" wrapText="1"/>
    </xf>
    <xf numFmtId="49" fontId="37" fillId="36" borderId="25" xfId="0" applyNumberFormat="1" applyFont="1" applyFill="1" applyBorder="1" applyAlignment="1">
      <alignment horizontal="left" vertical="center" wrapText="1"/>
    </xf>
    <xf numFmtId="49" fontId="37" fillId="36" borderId="37" xfId="0" applyNumberFormat="1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justify" vertical="top" wrapText="1"/>
    </xf>
    <xf numFmtId="0" fontId="57" fillId="0" borderId="14" xfId="0" applyFont="1" applyFill="1" applyBorder="1" applyAlignment="1">
      <alignment horizontal="left" vertical="top" wrapText="1"/>
    </xf>
    <xf numFmtId="0" fontId="58" fillId="28" borderId="14" xfId="0" applyFont="1" applyFill="1" applyBorder="1" applyAlignment="1">
      <alignment horizontal="left" vertical="top" wrapText="1"/>
    </xf>
    <xf numFmtId="49" fontId="55" fillId="28" borderId="15" xfId="0" applyNumberFormat="1" applyFont="1" applyFill="1" applyBorder="1" applyAlignment="1">
      <alignment horizontal="right" vertical="center"/>
    </xf>
    <xf numFmtId="49" fontId="55" fillId="28" borderId="33" xfId="0" applyNumberFormat="1" applyFont="1" applyFill="1" applyBorder="1" applyAlignment="1">
      <alignment horizontal="right" vertical="center"/>
    </xf>
    <xf numFmtId="49" fontId="55" fillId="28" borderId="16" xfId="0" applyNumberFormat="1" applyFont="1" applyFill="1" applyBorder="1" applyAlignment="1">
      <alignment horizontal="left" vertical="center"/>
    </xf>
    <xf numFmtId="49" fontId="55" fillId="28" borderId="23" xfId="0" applyNumberFormat="1" applyFont="1" applyFill="1" applyBorder="1" applyAlignment="1">
      <alignment horizontal="center" vertical="center"/>
    </xf>
    <xf numFmtId="49" fontId="55" fillId="28" borderId="15" xfId="0" applyNumberFormat="1" applyFont="1" applyFill="1" applyBorder="1" applyAlignment="1">
      <alignment horizontal="left" vertical="center"/>
    </xf>
    <xf numFmtId="49" fontId="55" fillId="28" borderId="33" xfId="0" applyNumberFormat="1" applyFont="1" applyFill="1" applyBorder="1" applyAlignment="1">
      <alignment horizontal="left" vertical="center"/>
    </xf>
    <xf numFmtId="0" fontId="55" fillId="28" borderId="14" xfId="0" applyFont="1" applyFill="1" applyBorder="1" applyAlignment="1">
      <alignment vertical="center" wrapText="1"/>
    </xf>
    <xf numFmtId="0" fontId="55" fillId="28" borderId="19" xfId="0" applyFont="1" applyFill="1" applyBorder="1" applyAlignment="1">
      <alignment horizontal="right" vertical="center"/>
    </xf>
    <xf numFmtId="0" fontId="55" fillId="28" borderId="17" xfId="0" applyFont="1" applyFill="1" applyBorder="1" applyAlignment="1">
      <alignment horizontal="right" vertical="center"/>
    </xf>
    <xf numFmtId="0" fontId="55" fillId="28" borderId="14" xfId="0" applyFont="1" applyFill="1" applyBorder="1" applyAlignment="1">
      <alignment horizontal="center" vertical="center" wrapText="1"/>
    </xf>
    <xf numFmtId="0" fontId="55" fillId="28" borderId="19" xfId="0" applyFont="1" applyFill="1" applyBorder="1" applyAlignment="1">
      <alignment horizontal="left" vertical="center" wrapText="1"/>
    </xf>
    <xf numFmtId="0" fontId="55" fillId="28" borderId="17" xfId="0" applyFont="1" applyFill="1" applyBorder="1" applyAlignment="1">
      <alignment horizontal="left" vertical="center" wrapText="1"/>
    </xf>
    <xf numFmtId="49" fontId="55" fillId="28" borderId="16" xfId="0" applyNumberFormat="1" applyFont="1" applyFill="1" applyBorder="1" applyAlignment="1">
      <alignment horizontal="left" vertical="center" wrapText="1"/>
    </xf>
    <xf numFmtId="49" fontId="55" fillId="28" borderId="25" xfId="0" applyNumberFormat="1" applyFont="1" applyFill="1" applyBorder="1" applyAlignment="1">
      <alignment horizontal="left" vertical="center" wrapText="1"/>
    </xf>
    <xf numFmtId="49" fontId="55" fillId="28" borderId="15" xfId="0" applyNumberFormat="1" applyFont="1" applyFill="1" applyBorder="1" applyAlignment="1">
      <alignment horizontal="left" vertical="center" wrapText="1"/>
    </xf>
    <xf numFmtId="49" fontId="55" fillId="28" borderId="33" xfId="0" applyNumberFormat="1" applyFont="1" applyFill="1" applyBorder="1" applyAlignment="1">
      <alignment horizontal="left" vertical="center" wrapText="1"/>
    </xf>
    <xf numFmtId="49" fontId="55" fillId="28" borderId="15" xfId="0" applyNumberFormat="1" applyFont="1" applyFill="1" applyBorder="1" applyAlignment="1">
      <alignment horizontal="right" vertical="center" wrapText="1"/>
    </xf>
    <xf numFmtId="49" fontId="55" fillId="28" borderId="33" xfId="0" applyNumberFormat="1" applyFont="1" applyFill="1" applyBorder="1" applyAlignment="1">
      <alignment horizontal="right" vertical="center" wrapText="1"/>
    </xf>
    <xf numFmtId="0" fontId="55" fillId="28" borderId="14" xfId="0" applyFont="1" applyFill="1" applyBorder="1" applyAlignment="1">
      <alignment wrapText="1"/>
    </xf>
    <xf numFmtId="49" fontId="55" fillId="28" borderId="14" xfId="0" applyNumberFormat="1" applyFont="1" applyFill="1" applyBorder="1" applyAlignment="1">
      <alignment horizontal="center" vertical="center" wrapText="1"/>
    </xf>
    <xf numFmtId="49" fontId="55" fillId="28" borderId="23" xfId="0" applyNumberFormat="1" applyFont="1" applyFill="1" applyBorder="1" applyAlignment="1">
      <alignment horizontal="center" vertical="center" wrapText="1"/>
    </xf>
    <xf numFmtId="0" fontId="55" fillId="28" borderId="14" xfId="0" applyFont="1" applyFill="1" applyBorder="1" applyAlignment="1">
      <alignment horizontal="justify" vertical="top" wrapText="1"/>
    </xf>
    <xf numFmtId="49" fontId="55" fillId="28" borderId="14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0" fillId="28" borderId="0" xfId="0" applyFill="1" applyAlignment="1">
      <alignment/>
    </xf>
    <xf numFmtId="49" fontId="44" fillId="55" borderId="14" xfId="0" applyNumberFormat="1" applyFont="1" applyFill="1" applyBorder="1" applyAlignment="1">
      <alignment horizontal="center" vertical="center" wrapText="1"/>
    </xf>
    <xf numFmtId="49" fontId="27" fillId="55" borderId="12" xfId="0" applyNumberFormat="1" applyFont="1" applyFill="1" applyBorder="1" applyAlignment="1">
      <alignment horizontal="right" vertical="center" wrapText="1"/>
    </xf>
    <xf numFmtId="49" fontId="27" fillId="53" borderId="13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55" fillId="0" borderId="0" xfId="0" applyFont="1" applyAlignment="1">
      <alignment/>
    </xf>
    <xf numFmtId="49" fontId="55" fillId="28" borderId="0" xfId="0" applyNumberFormat="1" applyFont="1" applyFill="1" applyBorder="1" applyAlignment="1">
      <alignment horizontal="right" vertical="center" wrapText="1"/>
    </xf>
    <xf numFmtId="49" fontId="55" fillId="28" borderId="0" xfId="0" applyNumberFormat="1" applyFont="1" applyFill="1" applyBorder="1" applyAlignment="1">
      <alignment horizontal="left" vertical="center" wrapText="1"/>
    </xf>
    <xf numFmtId="49" fontId="55" fillId="28" borderId="0" xfId="0" applyNumberFormat="1" applyFont="1" applyFill="1" applyBorder="1" applyAlignment="1">
      <alignment horizontal="center" vertical="center" wrapText="1"/>
    </xf>
    <xf numFmtId="0" fontId="44" fillId="53" borderId="15" xfId="0" applyFont="1" applyFill="1" applyBorder="1" applyAlignment="1">
      <alignment horizontal="justify" vertical="top" wrapText="1"/>
    </xf>
    <xf numFmtId="49" fontId="27" fillId="36" borderId="40" xfId="0" applyNumberFormat="1" applyFont="1" applyFill="1" applyBorder="1" applyAlignment="1">
      <alignment horizontal="center" vertical="center" wrapText="1"/>
    </xf>
    <xf numFmtId="0" fontId="37" fillId="55" borderId="12" xfId="0" applyFont="1" applyFill="1" applyBorder="1" applyAlignment="1">
      <alignment horizontal="right" vertical="center" wrapText="1"/>
    </xf>
    <xf numFmtId="49" fontId="37" fillId="55" borderId="13" xfId="0" applyNumberFormat="1" applyFont="1" applyFill="1" applyBorder="1" applyAlignment="1">
      <alignment horizontal="left" vertical="center" wrapText="1"/>
    </xf>
    <xf numFmtId="49" fontId="37" fillId="53" borderId="16" xfId="0" applyNumberFormat="1" applyFont="1" applyFill="1" applyBorder="1" applyAlignment="1">
      <alignment horizontal="center" vertical="center" wrapText="1"/>
    </xf>
    <xf numFmtId="0" fontId="27" fillId="36" borderId="15" xfId="0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44" fillId="48" borderId="15" xfId="0" applyNumberFormat="1" applyFont="1" applyFill="1" applyBorder="1" applyAlignment="1">
      <alignment horizontal="center" vertical="center" wrapText="1"/>
    </xf>
    <xf numFmtId="0" fontId="37" fillId="48" borderId="12" xfId="0" applyFont="1" applyFill="1" applyBorder="1" applyAlignment="1">
      <alignment horizontal="right" vertical="center" wrapText="1"/>
    </xf>
    <xf numFmtId="49" fontId="37" fillId="48" borderId="13" xfId="0" applyNumberFormat="1" applyFont="1" applyFill="1" applyBorder="1" applyAlignment="1">
      <alignment horizontal="left" vertical="center" wrapText="1"/>
    </xf>
    <xf numFmtId="0" fontId="27" fillId="46" borderId="15" xfId="0" applyFont="1" applyFill="1" applyBorder="1" applyAlignment="1">
      <alignment horizontal="center" vertical="center" wrapText="1"/>
    </xf>
    <xf numFmtId="0" fontId="27" fillId="53" borderId="14" xfId="0" applyFont="1" applyFill="1" applyBorder="1" applyAlignment="1">
      <alignment horizontal="center" vertical="center" wrapText="1"/>
    </xf>
    <xf numFmtId="3" fontId="27" fillId="26" borderId="14" xfId="0" applyNumberFormat="1" applyFont="1" applyFill="1" applyBorder="1" applyAlignment="1">
      <alignment vertical="center" wrapText="1"/>
    </xf>
    <xf numFmtId="3" fontId="27" fillId="34" borderId="14" xfId="0" applyNumberFormat="1" applyFont="1" applyFill="1" applyBorder="1" applyAlignment="1">
      <alignment vertical="center" wrapText="1"/>
    </xf>
    <xf numFmtId="3" fontId="27" fillId="35" borderId="14" xfId="0" applyNumberFormat="1" applyFont="1" applyFill="1" applyBorder="1" applyAlignment="1">
      <alignment vertical="center" wrapText="1"/>
    </xf>
    <xf numFmtId="3" fontId="37" fillId="36" borderId="14" xfId="0" applyNumberFormat="1" applyFont="1" applyFill="1" applyBorder="1" applyAlignment="1">
      <alignment vertical="center" wrapText="1"/>
    </xf>
    <xf numFmtId="3" fontId="37" fillId="51" borderId="14" xfId="0" applyNumberFormat="1" applyFont="1" applyFill="1" applyBorder="1" applyAlignment="1">
      <alignment vertical="center" wrapText="1"/>
    </xf>
    <xf numFmtId="173" fontId="27" fillId="35" borderId="14" xfId="0" applyNumberFormat="1" applyFont="1" applyFill="1" applyBorder="1" applyAlignment="1">
      <alignment vertical="center" wrapText="1"/>
    </xf>
    <xf numFmtId="173" fontId="27" fillId="38" borderId="14" xfId="0" applyNumberFormat="1" applyFont="1" applyFill="1" applyBorder="1" applyAlignment="1">
      <alignment vertical="center" wrapText="1"/>
    </xf>
    <xf numFmtId="1" fontId="56" fillId="49" borderId="14" xfId="0" applyNumberFormat="1" applyFont="1" applyFill="1" applyBorder="1" applyAlignment="1">
      <alignment vertical="center"/>
    </xf>
    <xf numFmtId="3" fontId="37" fillId="52" borderId="14" xfId="0" applyNumberFormat="1" applyFont="1" applyFill="1" applyBorder="1" applyAlignment="1">
      <alignment vertical="center" wrapText="1"/>
    </xf>
    <xf numFmtId="3" fontId="37" fillId="0" borderId="14" xfId="0" applyNumberFormat="1" applyFont="1" applyBorder="1" applyAlignment="1">
      <alignment vertical="center" wrapText="1"/>
    </xf>
    <xf numFmtId="3" fontId="37" fillId="0" borderId="11" xfId="0" applyNumberFormat="1" applyFont="1" applyFill="1" applyBorder="1" applyAlignment="1">
      <alignment vertical="center" wrapText="1"/>
    </xf>
    <xf numFmtId="173" fontId="37" fillId="27" borderId="14" xfId="0" applyNumberFormat="1" applyFont="1" applyFill="1" applyBorder="1" applyAlignment="1">
      <alignment vertical="center" wrapText="1"/>
    </xf>
    <xf numFmtId="1" fontId="55" fillId="51" borderId="14" xfId="0" applyNumberFormat="1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 wrapText="1"/>
    </xf>
    <xf numFmtId="173" fontId="37" fillId="40" borderId="14" xfId="0" applyNumberFormat="1" applyFont="1" applyFill="1" applyBorder="1" applyAlignment="1">
      <alignment vertical="center" wrapText="1"/>
    </xf>
    <xf numFmtId="173" fontId="37" fillId="41" borderId="14" xfId="0" applyNumberFormat="1" applyFont="1" applyFill="1" applyBorder="1" applyAlignment="1">
      <alignment vertical="center" wrapText="1"/>
    </xf>
    <xf numFmtId="173" fontId="27" fillId="34" borderId="14" xfId="0" applyNumberFormat="1" applyFont="1" applyFill="1" applyBorder="1" applyAlignment="1">
      <alignment vertical="center" wrapText="1"/>
    </xf>
    <xf numFmtId="173" fontId="27" fillId="29" borderId="14" xfId="0" applyNumberFormat="1" applyFont="1" applyFill="1" applyBorder="1" applyAlignment="1">
      <alignment vertical="center" wrapText="1"/>
    </xf>
    <xf numFmtId="1" fontId="56" fillId="47" borderId="14" xfId="0" applyNumberFormat="1" applyFont="1" applyFill="1" applyBorder="1" applyAlignment="1">
      <alignment vertical="center"/>
    </xf>
    <xf numFmtId="1" fontId="56" fillId="45" borderId="14" xfId="0" applyNumberFormat="1" applyFont="1" applyFill="1" applyBorder="1" applyAlignment="1">
      <alignment vertical="center"/>
    </xf>
    <xf numFmtId="3" fontId="31" fillId="36" borderId="14" xfId="0" applyNumberFormat="1" applyFont="1" applyFill="1" applyBorder="1" applyAlignment="1">
      <alignment vertical="center" wrapText="1"/>
    </xf>
    <xf numFmtId="1" fontId="55" fillId="28" borderId="14" xfId="0" applyNumberFormat="1" applyFont="1" applyFill="1" applyBorder="1" applyAlignment="1">
      <alignment vertical="center"/>
    </xf>
    <xf numFmtId="3" fontId="44" fillId="35" borderId="14" xfId="0" applyNumberFormat="1" applyFont="1" applyFill="1" applyBorder="1" applyAlignment="1">
      <alignment vertical="center" wrapText="1"/>
    </xf>
    <xf numFmtId="3" fontId="44" fillId="50" borderId="14" xfId="0" applyNumberFormat="1" applyFont="1" applyFill="1" applyBorder="1" applyAlignment="1">
      <alignment vertical="center" wrapText="1"/>
    </xf>
    <xf numFmtId="173" fontId="27" fillId="10" borderId="14" xfId="0" applyNumberFormat="1" applyFont="1" applyFill="1" applyBorder="1" applyAlignment="1">
      <alignment vertical="center" wrapText="1"/>
    </xf>
    <xf numFmtId="173" fontId="27" fillId="8" borderId="14" xfId="0" applyNumberFormat="1" applyFont="1" applyFill="1" applyBorder="1" applyAlignment="1">
      <alignment vertical="center" wrapText="1"/>
    </xf>
    <xf numFmtId="173" fontId="37" fillId="25" borderId="14" xfId="0" applyNumberFormat="1" applyFont="1" applyFill="1" applyBorder="1" applyAlignment="1">
      <alignment vertical="center" wrapText="1"/>
    </xf>
    <xf numFmtId="173" fontId="37" fillId="4" borderId="14" xfId="0" applyNumberFormat="1" applyFont="1" applyFill="1" applyBorder="1" applyAlignment="1">
      <alignment vertical="center" wrapText="1"/>
    </xf>
    <xf numFmtId="3" fontId="27" fillId="50" borderId="14" xfId="0" applyNumberFormat="1" applyFont="1" applyFill="1" applyBorder="1" applyAlignment="1">
      <alignment vertical="center" wrapText="1"/>
    </xf>
    <xf numFmtId="3" fontId="44" fillId="51" borderId="14" xfId="82" applyNumberFormat="1" applyFont="1" applyFill="1" applyBorder="1" applyAlignment="1">
      <alignment horizontal="right" vertical="center" wrapText="1"/>
      <protection/>
    </xf>
    <xf numFmtId="3" fontId="31" fillId="51" borderId="14" xfId="82" applyNumberFormat="1" applyFont="1" applyFill="1" applyBorder="1" applyAlignment="1">
      <alignment horizontal="right" vertical="center" wrapText="1"/>
      <protection/>
    </xf>
    <xf numFmtId="3" fontId="31" fillId="0" borderId="14" xfId="82" applyNumberFormat="1" applyFont="1" applyFill="1" applyBorder="1" applyAlignment="1">
      <alignment horizontal="right" vertical="center" wrapText="1"/>
      <protection/>
    </xf>
    <xf numFmtId="3" fontId="44" fillId="49" borderId="14" xfId="82" applyNumberFormat="1" applyFont="1" applyFill="1" applyBorder="1" applyAlignment="1">
      <alignment horizontal="right" vertical="center" wrapText="1"/>
      <protection/>
    </xf>
    <xf numFmtId="3" fontId="27" fillId="52" borderId="14" xfId="0" applyNumberFormat="1" applyFont="1" applyFill="1" applyBorder="1" applyAlignment="1">
      <alignment horizontal="right" vertical="center" wrapText="1"/>
    </xf>
    <xf numFmtId="173" fontId="31" fillId="25" borderId="14" xfId="82" applyNumberFormat="1" applyFont="1" applyFill="1" applyBorder="1" applyAlignment="1">
      <alignment horizontal="right" vertical="center" wrapText="1"/>
      <protection/>
    </xf>
    <xf numFmtId="173" fontId="31" fillId="4" borderId="14" xfId="82" applyNumberFormat="1" applyFont="1" applyFill="1" applyBorder="1" applyAlignment="1">
      <alignment horizontal="right" vertical="center" wrapText="1"/>
      <protection/>
    </xf>
    <xf numFmtId="3" fontId="37" fillId="52" borderId="23" xfId="0" applyNumberFormat="1" applyFont="1" applyFill="1" applyBorder="1" applyAlignment="1">
      <alignment horizontal="right" vertical="center" wrapText="1"/>
    </xf>
    <xf numFmtId="3" fontId="37" fillId="36" borderId="23" xfId="0" applyNumberFormat="1" applyFont="1" applyFill="1" applyBorder="1" applyAlignment="1">
      <alignment horizontal="right" vertical="center" wrapText="1"/>
    </xf>
    <xf numFmtId="3" fontId="44" fillId="53" borderId="14" xfId="82" applyNumberFormat="1" applyFont="1" applyFill="1" applyBorder="1" applyAlignment="1">
      <alignment horizontal="right" vertical="center" wrapText="1"/>
      <protection/>
    </xf>
    <xf numFmtId="3" fontId="27" fillId="36" borderId="23" xfId="0" applyNumberFormat="1" applyFont="1" applyFill="1" applyBorder="1" applyAlignment="1">
      <alignment horizontal="right" vertical="center" wrapText="1"/>
    </xf>
    <xf numFmtId="3" fontId="27" fillId="36" borderId="14" xfId="0" applyNumberFormat="1" applyFont="1" applyFill="1" applyBorder="1" applyAlignment="1">
      <alignment horizontal="right" vertical="center" wrapText="1"/>
    </xf>
    <xf numFmtId="173" fontId="44" fillId="34" borderId="14" xfId="70" applyNumberFormat="1" applyFont="1" applyFill="1" applyBorder="1" applyAlignment="1">
      <alignment horizontal="right" vertical="center" wrapText="1"/>
      <protection/>
    </xf>
    <xf numFmtId="173" fontId="27" fillId="51" borderId="14" xfId="0" applyNumberFormat="1" applyFont="1" applyFill="1" applyBorder="1" applyAlignment="1">
      <alignment horizontal="right" vertical="center" wrapText="1"/>
    </xf>
    <xf numFmtId="173" fontId="37" fillId="51" borderId="14" xfId="0" applyNumberFormat="1" applyFont="1" applyFill="1" applyBorder="1" applyAlignment="1">
      <alignment horizontal="right" vertical="center" wrapText="1"/>
    </xf>
    <xf numFmtId="1" fontId="56" fillId="47" borderId="14" xfId="0" applyNumberFormat="1" applyFont="1" applyFill="1" applyBorder="1" applyAlignment="1">
      <alignment horizontal="right" vertical="center"/>
    </xf>
    <xf numFmtId="1" fontId="56" fillId="45" borderId="14" xfId="0" applyNumberFormat="1" applyFont="1" applyFill="1" applyBorder="1" applyAlignment="1">
      <alignment horizontal="right" vertical="center"/>
    </xf>
    <xf numFmtId="1" fontId="55" fillId="28" borderId="14" xfId="0" applyNumberFormat="1" applyFont="1" applyFill="1" applyBorder="1" applyAlignment="1">
      <alignment horizontal="right" vertical="center"/>
    </xf>
    <xf numFmtId="173" fontId="31" fillId="0" borderId="14" xfId="82" applyNumberFormat="1" applyFont="1" applyFill="1" applyBorder="1" applyAlignment="1">
      <alignment horizontal="right" vertical="center" wrapText="1"/>
      <protection/>
    </xf>
    <xf numFmtId="3" fontId="27" fillId="55" borderId="14" xfId="0" applyNumberFormat="1" applyFont="1" applyFill="1" applyBorder="1" applyAlignment="1">
      <alignment horizontal="right" vertical="center" wrapText="1"/>
    </xf>
    <xf numFmtId="3" fontId="27" fillId="39" borderId="14" xfId="0" applyNumberFormat="1" applyFont="1" applyFill="1" applyBorder="1" applyAlignment="1">
      <alignment vertical="center" wrapText="1"/>
    </xf>
    <xf numFmtId="3" fontId="27" fillId="56" borderId="23" xfId="0" applyNumberFormat="1" applyFont="1" applyFill="1" applyBorder="1" applyAlignment="1">
      <alignment vertical="center" wrapText="1"/>
    </xf>
    <xf numFmtId="3" fontId="37" fillId="56" borderId="14" xfId="0" applyNumberFormat="1" applyFont="1" applyFill="1" applyBorder="1" applyAlignment="1">
      <alignment vertical="center" wrapText="1"/>
    </xf>
    <xf numFmtId="3" fontId="27" fillId="56" borderId="14" xfId="0" applyNumberFormat="1" applyFont="1" applyFill="1" applyBorder="1" applyAlignment="1">
      <alignment vertical="center" wrapText="1"/>
    </xf>
    <xf numFmtId="3" fontId="37" fillId="54" borderId="14" xfId="0" applyNumberFormat="1" applyFont="1" applyFill="1" applyBorder="1" applyAlignment="1">
      <alignment vertical="center" wrapText="1"/>
    </xf>
    <xf numFmtId="3" fontId="27" fillId="51" borderId="14" xfId="0" applyNumberFormat="1" applyFont="1" applyFill="1" applyBorder="1" applyAlignment="1">
      <alignment vertical="center" wrapText="1"/>
    </xf>
    <xf numFmtId="3" fontId="27" fillId="49" borderId="14" xfId="0" applyNumberFormat="1" applyFont="1" applyFill="1" applyBorder="1" applyAlignment="1">
      <alignment vertical="center" wrapText="1"/>
    </xf>
    <xf numFmtId="1" fontId="56" fillId="53" borderId="14" xfId="0" applyNumberFormat="1" applyFont="1" applyFill="1" applyBorder="1" applyAlignment="1">
      <alignment vertical="center"/>
    </xf>
    <xf numFmtId="173" fontId="37" fillId="0" borderId="14" xfId="0" applyNumberFormat="1" applyFont="1" applyFill="1" applyBorder="1" applyAlignment="1">
      <alignment vertical="top" wrapText="1"/>
    </xf>
    <xf numFmtId="173" fontId="37" fillId="27" borderId="11" xfId="0" applyNumberFormat="1" applyFont="1" applyFill="1" applyBorder="1" applyAlignment="1">
      <alignment vertical="center" wrapText="1"/>
    </xf>
    <xf numFmtId="1" fontId="55" fillId="28" borderId="0" xfId="0" applyNumberFormat="1" applyFont="1" applyFill="1" applyBorder="1" applyAlignment="1">
      <alignment horizontal="right" vertical="center"/>
    </xf>
    <xf numFmtId="0" fontId="34" fillId="0" borderId="14" xfId="66" applyFont="1" applyBorder="1">
      <alignment/>
      <protection/>
    </xf>
    <xf numFmtId="49" fontId="26" fillId="10" borderId="14" xfId="0" applyNumberFormat="1" applyFont="1" applyFill="1" applyBorder="1" applyAlignment="1">
      <alignment vertical="top" wrapText="1"/>
    </xf>
    <xf numFmtId="49" fontId="24" fillId="30" borderId="14" xfId="0" applyNumberFormat="1" applyFont="1" applyFill="1" applyBorder="1" applyAlignment="1">
      <alignment vertical="top" wrapText="1"/>
    </xf>
    <xf numFmtId="49" fontId="24" fillId="0" borderId="14" xfId="0" applyNumberFormat="1" applyFont="1" applyBorder="1" applyAlignment="1">
      <alignment vertical="top" wrapText="1"/>
    </xf>
    <xf numFmtId="2" fontId="24" fillId="4" borderId="14" xfId="0" applyNumberFormat="1" applyFont="1" applyFill="1" applyBorder="1" applyAlignment="1">
      <alignment wrapText="1"/>
    </xf>
    <xf numFmtId="49" fontId="24" fillId="0" borderId="14" xfId="0" applyNumberFormat="1" applyFont="1" applyBorder="1" applyAlignment="1">
      <alignment wrapText="1"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70" applyFont="1" applyFill="1" applyAlignment="1">
      <alignment vertical="top"/>
      <protection/>
    </xf>
    <xf numFmtId="0" fontId="38" fillId="0" borderId="0" xfId="65" applyFont="1">
      <alignment/>
      <protection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6" fillId="57" borderId="15" xfId="0" applyFont="1" applyFill="1" applyBorder="1" applyAlignment="1">
      <alignment/>
    </xf>
    <xf numFmtId="49" fontId="56" fillId="57" borderId="12" xfId="0" applyNumberFormat="1" applyFont="1" applyFill="1" applyBorder="1" applyAlignment="1">
      <alignment horizontal="center" vertical="center"/>
    </xf>
    <xf numFmtId="49" fontId="56" fillId="57" borderId="21" xfId="0" applyNumberFormat="1" applyFont="1" applyFill="1" applyBorder="1" applyAlignment="1">
      <alignment horizontal="center" vertical="center"/>
    </xf>
    <xf numFmtId="49" fontId="56" fillId="57" borderId="13" xfId="0" applyNumberFormat="1" applyFont="1" applyFill="1" applyBorder="1" applyAlignment="1">
      <alignment horizontal="center" vertical="center"/>
    </xf>
    <xf numFmtId="49" fontId="56" fillId="57" borderId="16" xfId="0" applyNumberFormat="1" applyFont="1" applyFill="1" applyBorder="1" applyAlignment="1">
      <alignment horizontal="center" vertical="center"/>
    </xf>
    <xf numFmtId="1" fontId="56" fillId="57" borderId="14" xfId="0" applyNumberFormat="1" applyFont="1" applyFill="1" applyBorder="1" applyAlignment="1">
      <alignment horizontal="right" vertical="center"/>
    </xf>
    <xf numFmtId="0" fontId="56" fillId="45" borderId="15" xfId="0" applyFont="1" applyFill="1" applyBorder="1" applyAlignment="1">
      <alignment horizontal="left" vertical="top" wrapText="1"/>
    </xf>
    <xf numFmtId="49" fontId="56" fillId="45" borderId="15" xfId="0" applyNumberFormat="1" applyFont="1" applyFill="1" applyBorder="1" applyAlignment="1">
      <alignment horizontal="right" vertical="center"/>
    </xf>
    <xf numFmtId="49" fontId="56" fillId="45" borderId="33" xfId="0" applyNumberFormat="1" applyFont="1" applyFill="1" applyBorder="1" applyAlignment="1">
      <alignment horizontal="right" vertical="center"/>
    </xf>
    <xf numFmtId="49" fontId="56" fillId="45" borderId="16" xfId="0" applyNumberFormat="1" applyFont="1" applyFill="1" applyBorder="1" applyAlignment="1">
      <alignment horizontal="left" vertical="center"/>
    </xf>
    <xf numFmtId="49" fontId="56" fillId="45" borderId="25" xfId="0" applyNumberFormat="1" applyFont="1" applyFill="1" applyBorder="1" applyAlignment="1">
      <alignment horizontal="center" vertical="center"/>
    </xf>
    <xf numFmtId="0" fontId="31" fillId="58" borderId="14" xfId="0" applyFont="1" applyFill="1" applyBorder="1" applyAlignment="1">
      <alignment horizontal="left" vertical="top" wrapText="1"/>
    </xf>
    <xf numFmtId="49" fontId="31" fillId="58" borderId="15" xfId="0" applyNumberFormat="1" applyFont="1" applyFill="1" applyBorder="1" applyAlignment="1">
      <alignment horizontal="right" vertical="center"/>
    </xf>
    <xf numFmtId="49" fontId="31" fillId="58" borderId="33" xfId="0" applyNumberFormat="1" applyFont="1" applyFill="1" applyBorder="1" applyAlignment="1">
      <alignment horizontal="left" vertical="center"/>
    </xf>
    <xf numFmtId="49" fontId="31" fillId="58" borderId="16" xfId="0" applyNumberFormat="1" applyFont="1" applyFill="1" applyBorder="1" applyAlignment="1">
      <alignment horizontal="left" vertical="center"/>
    </xf>
    <xf numFmtId="49" fontId="31" fillId="58" borderId="14" xfId="0" applyNumberFormat="1" applyFont="1" applyFill="1" applyBorder="1" applyAlignment="1">
      <alignment horizontal="center" vertical="center"/>
    </xf>
    <xf numFmtId="1" fontId="31" fillId="58" borderId="14" xfId="0" applyNumberFormat="1" applyFont="1" applyFill="1" applyBorder="1" applyAlignment="1">
      <alignment horizontal="right" vertical="center"/>
    </xf>
    <xf numFmtId="0" fontId="31" fillId="51" borderId="14" xfId="0" applyFont="1" applyFill="1" applyBorder="1" applyAlignment="1">
      <alignment horizontal="left" vertical="top" wrapText="1"/>
    </xf>
    <xf numFmtId="49" fontId="31" fillId="51" borderId="15" xfId="0" applyNumberFormat="1" applyFont="1" applyFill="1" applyBorder="1" applyAlignment="1">
      <alignment horizontal="right" vertical="center"/>
    </xf>
    <xf numFmtId="49" fontId="31" fillId="51" borderId="33" xfId="0" applyNumberFormat="1" applyFont="1" applyFill="1" applyBorder="1" applyAlignment="1">
      <alignment horizontal="right" vertical="center"/>
    </xf>
    <xf numFmtId="49" fontId="31" fillId="51" borderId="16" xfId="0" applyNumberFormat="1" applyFont="1" applyFill="1" applyBorder="1" applyAlignment="1">
      <alignment horizontal="left" vertical="center"/>
    </xf>
    <xf numFmtId="49" fontId="31" fillId="51" borderId="23" xfId="0" applyNumberFormat="1" applyFont="1" applyFill="1" applyBorder="1" applyAlignment="1">
      <alignment horizontal="center" vertical="center"/>
    </xf>
    <xf numFmtId="1" fontId="31" fillId="51" borderId="14" xfId="0" applyNumberFormat="1" applyFont="1" applyFill="1" applyBorder="1" applyAlignment="1">
      <alignment horizontal="right" vertical="center"/>
    </xf>
    <xf numFmtId="49" fontId="55" fillId="49" borderId="15" xfId="0" applyNumberFormat="1" applyFont="1" applyFill="1" applyBorder="1" applyAlignment="1">
      <alignment horizontal="right" vertical="center"/>
    </xf>
    <xf numFmtId="49" fontId="55" fillId="49" borderId="33" xfId="0" applyNumberFormat="1" applyFont="1" applyFill="1" applyBorder="1" applyAlignment="1">
      <alignment horizontal="right" vertical="center"/>
    </xf>
    <xf numFmtId="49" fontId="55" fillId="49" borderId="16" xfId="0" applyNumberFormat="1" applyFont="1" applyFill="1" applyBorder="1" applyAlignment="1">
      <alignment horizontal="left" vertical="center"/>
    </xf>
    <xf numFmtId="49" fontId="55" fillId="49" borderId="23" xfId="0" applyNumberFormat="1" applyFont="1" applyFill="1" applyBorder="1" applyAlignment="1">
      <alignment horizontal="center" vertical="center"/>
    </xf>
    <xf numFmtId="1" fontId="55" fillId="49" borderId="14" xfId="0" applyNumberFormat="1" applyFont="1" applyFill="1" applyBorder="1" applyAlignment="1">
      <alignment horizontal="right" vertical="center"/>
    </xf>
    <xf numFmtId="49" fontId="55" fillId="49" borderId="15" xfId="0" applyNumberFormat="1" applyFont="1" applyFill="1" applyBorder="1" applyAlignment="1">
      <alignment horizontal="left" vertical="center"/>
    </xf>
    <xf numFmtId="49" fontId="55" fillId="49" borderId="33" xfId="0" applyNumberFormat="1" applyFont="1" applyFill="1" applyBorder="1" applyAlignment="1">
      <alignment horizontal="left" vertical="center"/>
    </xf>
    <xf numFmtId="49" fontId="55" fillId="49" borderId="14" xfId="0" applyNumberFormat="1" applyFont="1" applyFill="1" applyBorder="1" applyAlignment="1">
      <alignment horizontal="center" vertical="center"/>
    </xf>
    <xf numFmtId="0" fontId="55" fillId="58" borderId="14" xfId="0" applyFont="1" applyFill="1" applyBorder="1" applyAlignment="1">
      <alignment horizontal="left" vertical="top" wrapText="1"/>
    </xf>
    <xf numFmtId="49" fontId="55" fillId="58" borderId="15" xfId="0" applyNumberFormat="1" applyFont="1" applyFill="1" applyBorder="1" applyAlignment="1">
      <alignment horizontal="left" vertical="center"/>
    </xf>
    <xf numFmtId="49" fontId="55" fillId="58" borderId="33" xfId="0" applyNumberFormat="1" applyFont="1" applyFill="1" applyBorder="1" applyAlignment="1">
      <alignment horizontal="right" vertical="center"/>
    </xf>
    <xf numFmtId="49" fontId="55" fillId="58" borderId="16" xfId="0" applyNumberFormat="1" applyFont="1" applyFill="1" applyBorder="1" applyAlignment="1">
      <alignment horizontal="left" vertical="center"/>
    </xf>
    <xf numFmtId="49" fontId="55" fillId="58" borderId="23" xfId="0" applyNumberFormat="1" applyFont="1" applyFill="1" applyBorder="1" applyAlignment="1">
      <alignment horizontal="center" vertical="center"/>
    </xf>
    <xf numFmtId="1" fontId="55" fillId="58" borderId="14" xfId="0" applyNumberFormat="1" applyFont="1" applyFill="1" applyBorder="1" applyAlignment="1">
      <alignment horizontal="right" vertical="center"/>
    </xf>
    <xf numFmtId="0" fontId="55" fillId="51" borderId="14" xfId="0" applyFont="1" applyFill="1" applyBorder="1" applyAlignment="1">
      <alignment horizontal="left" vertical="top" wrapText="1"/>
    </xf>
    <xf numFmtId="49" fontId="55" fillId="51" borderId="15" xfId="0" applyNumberFormat="1" applyFont="1" applyFill="1" applyBorder="1" applyAlignment="1">
      <alignment horizontal="right" vertical="center"/>
    </xf>
    <xf numFmtId="49" fontId="55" fillId="51" borderId="33" xfId="0" applyNumberFormat="1" applyFont="1" applyFill="1" applyBorder="1" applyAlignment="1">
      <alignment horizontal="right" vertical="center"/>
    </xf>
    <xf numFmtId="49" fontId="55" fillId="51" borderId="16" xfId="0" applyNumberFormat="1" applyFont="1" applyFill="1" applyBorder="1" applyAlignment="1">
      <alignment horizontal="left" vertical="center"/>
    </xf>
    <xf numFmtId="49" fontId="55" fillId="51" borderId="23" xfId="0" applyNumberFormat="1" applyFont="1" applyFill="1" applyBorder="1" applyAlignment="1">
      <alignment horizontal="center" vertical="center"/>
    </xf>
    <xf numFmtId="0" fontId="55" fillId="58" borderId="14" xfId="0" applyFont="1" applyFill="1" applyBorder="1" applyAlignment="1">
      <alignment vertical="center" wrapText="1"/>
    </xf>
    <xf numFmtId="0" fontId="55" fillId="58" borderId="15" xfId="0" applyFont="1" applyFill="1" applyBorder="1" applyAlignment="1">
      <alignment horizontal="left" vertical="center" wrapText="1"/>
    </xf>
    <xf numFmtId="0" fontId="55" fillId="58" borderId="33" xfId="0" applyFont="1" applyFill="1" applyBorder="1" applyAlignment="1">
      <alignment horizontal="left" vertical="center" wrapText="1"/>
    </xf>
    <xf numFmtId="0" fontId="55" fillId="58" borderId="14" xfId="0" applyFont="1" applyFill="1" applyBorder="1" applyAlignment="1">
      <alignment horizontal="center" vertical="center" wrapText="1"/>
    </xf>
    <xf numFmtId="0" fontId="55" fillId="51" borderId="14" xfId="0" applyFont="1" applyFill="1" applyBorder="1" applyAlignment="1">
      <alignment vertical="center" wrapText="1"/>
    </xf>
    <xf numFmtId="0" fontId="55" fillId="51" borderId="19" xfId="0" applyFont="1" applyFill="1" applyBorder="1" applyAlignment="1">
      <alignment horizontal="right" vertical="center" wrapText="1"/>
    </xf>
    <xf numFmtId="0" fontId="55" fillId="51" borderId="17" xfId="0" applyFont="1" applyFill="1" applyBorder="1" applyAlignment="1">
      <alignment horizontal="right" vertical="center" wrapText="1"/>
    </xf>
    <xf numFmtId="49" fontId="55" fillId="51" borderId="25" xfId="0" applyNumberFormat="1" applyFont="1" applyFill="1" applyBorder="1" applyAlignment="1">
      <alignment horizontal="left" vertical="center"/>
    </xf>
    <xf numFmtId="0" fontId="55" fillId="51" borderId="14" xfId="0" applyFont="1" applyFill="1" applyBorder="1" applyAlignment="1">
      <alignment horizontal="center" vertical="center" wrapText="1"/>
    </xf>
    <xf numFmtId="0" fontId="55" fillId="49" borderId="14" xfId="0" applyFont="1" applyFill="1" applyBorder="1" applyAlignment="1">
      <alignment vertical="top" wrapText="1"/>
    </xf>
    <xf numFmtId="0" fontId="55" fillId="49" borderId="19" xfId="0" applyFont="1" applyFill="1" applyBorder="1" applyAlignment="1">
      <alignment horizontal="right" vertical="center"/>
    </xf>
    <xf numFmtId="0" fontId="55" fillId="49" borderId="17" xfId="0" applyFont="1" applyFill="1" applyBorder="1" applyAlignment="1">
      <alignment horizontal="right" vertical="center"/>
    </xf>
    <xf numFmtId="49" fontId="55" fillId="49" borderId="25" xfId="0" applyNumberFormat="1" applyFont="1" applyFill="1" applyBorder="1" applyAlignment="1">
      <alignment horizontal="left" vertical="center"/>
    </xf>
    <xf numFmtId="0" fontId="55" fillId="49" borderId="14" xfId="0" applyFont="1" applyFill="1" applyBorder="1" applyAlignment="1">
      <alignment horizontal="center" vertical="center" wrapText="1"/>
    </xf>
    <xf numFmtId="0" fontId="55" fillId="49" borderId="14" xfId="0" applyFont="1" applyFill="1" applyBorder="1" applyAlignment="1">
      <alignment vertical="center" wrapText="1"/>
    </xf>
    <xf numFmtId="0" fontId="55" fillId="49" borderId="19" xfId="0" applyFont="1" applyFill="1" applyBorder="1" applyAlignment="1">
      <alignment horizontal="left" vertical="center" wrapText="1"/>
    </xf>
    <xf numFmtId="0" fontId="55" fillId="49" borderId="17" xfId="0" applyFont="1" applyFill="1" applyBorder="1" applyAlignment="1">
      <alignment horizontal="left" vertical="center" wrapText="1"/>
    </xf>
    <xf numFmtId="49" fontId="55" fillId="49" borderId="16" xfId="0" applyNumberFormat="1" applyFont="1" applyFill="1" applyBorder="1" applyAlignment="1">
      <alignment horizontal="left" vertical="center" wrapText="1"/>
    </xf>
    <xf numFmtId="0" fontId="55" fillId="58" borderId="14" xfId="0" applyFont="1" applyFill="1" applyBorder="1" applyAlignment="1">
      <alignment vertical="top" wrapText="1"/>
    </xf>
    <xf numFmtId="49" fontId="55" fillId="58" borderId="15" xfId="0" applyNumberFormat="1" applyFont="1" applyFill="1" applyBorder="1" applyAlignment="1">
      <alignment horizontal="right" vertical="center" wrapText="1"/>
    </xf>
    <xf numFmtId="49" fontId="55" fillId="58" borderId="33" xfId="0" applyNumberFormat="1" applyFont="1" applyFill="1" applyBorder="1" applyAlignment="1">
      <alignment horizontal="right" vertical="center" wrapText="1"/>
    </xf>
    <xf numFmtId="49" fontId="55" fillId="58" borderId="16" xfId="0" applyNumberFormat="1" applyFont="1" applyFill="1" applyBorder="1" applyAlignment="1">
      <alignment horizontal="left" vertical="center" wrapText="1"/>
    </xf>
    <xf numFmtId="0" fontId="55" fillId="51" borderId="14" xfId="0" applyFont="1" applyFill="1" applyBorder="1" applyAlignment="1">
      <alignment vertical="top" wrapText="1"/>
    </xf>
    <xf numFmtId="49" fontId="55" fillId="51" borderId="15" xfId="0" applyNumberFormat="1" applyFont="1" applyFill="1" applyBorder="1" applyAlignment="1">
      <alignment horizontal="left" vertical="center" wrapText="1"/>
    </xf>
    <xf numFmtId="49" fontId="55" fillId="51" borderId="33" xfId="0" applyNumberFormat="1" applyFont="1" applyFill="1" applyBorder="1" applyAlignment="1">
      <alignment horizontal="left" vertical="center" wrapText="1"/>
    </xf>
    <xf numFmtId="49" fontId="55" fillId="51" borderId="16" xfId="0" applyNumberFormat="1" applyFont="1" applyFill="1" applyBorder="1" applyAlignment="1">
      <alignment horizontal="left" vertical="center" wrapText="1"/>
    </xf>
    <xf numFmtId="49" fontId="55" fillId="49" borderId="15" xfId="0" applyNumberFormat="1" applyFont="1" applyFill="1" applyBorder="1" applyAlignment="1">
      <alignment horizontal="left" vertical="center" wrapText="1"/>
    </xf>
    <xf numFmtId="49" fontId="55" fillId="49" borderId="33" xfId="0" applyNumberFormat="1" applyFont="1" applyFill="1" applyBorder="1" applyAlignment="1">
      <alignment horizontal="left" vertical="center" wrapText="1"/>
    </xf>
    <xf numFmtId="49" fontId="55" fillId="51" borderId="15" xfId="0" applyNumberFormat="1" applyFont="1" applyFill="1" applyBorder="1" applyAlignment="1">
      <alignment horizontal="right" vertical="center" wrapText="1"/>
    </xf>
    <xf numFmtId="49" fontId="55" fillId="51" borderId="33" xfId="0" applyNumberFormat="1" applyFont="1" applyFill="1" applyBorder="1" applyAlignment="1">
      <alignment horizontal="right" vertical="center" wrapText="1"/>
    </xf>
    <xf numFmtId="49" fontId="56" fillId="45" borderId="15" xfId="0" applyNumberFormat="1" applyFont="1" applyFill="1" applyBorder="1" applyAlignment="1">
      <alignment horizontal="right" vertical="center" wrapText="1"/>
    </xf>
    <xf numFmtId="49" fontId="56" fillId="45" borderId="33" xfId="0" applyNumberFormat="1" applyFont="1" applyFill="1" applyBorder="1" applyAlignment="1">
      <alignment horizontal="right" vertical="center" wrapText="1"/>
    </xf>
    <xf numFmtId="49" fontId="56" fillId="45" borderId="16" xfId="0" applyNumberFormat="1" applyFont="1" applyFill="1" applyBorder="1" applyAlignment="1">
      <alignment horizontal="left" vertical="center" wrapText="1"/>
    </xf>
    <xf numFmtId="0" fontId="56" fillId="45" borderId="14" xfId="0" applyFont="1" applyFill="1" applyBorder="1" applyAlignment="1">
      <alignment horizontal="center" vertical="center" wrapText="1"/>
    </xf>
    <xf numFmtId="49" fontId="55" fillId="49" borderId="15" xfId="0" applyNumberFormat="1" applyFont="1" applyFill="1" applyBorder="1" applyAlignment="1">
      <alignment horizontal="right" vertical="center" wrapText="1"/>
    </xf>
    <xf numFmtId="49" fontId="55" fillId="49" borderId="33" xfId="0" applyNumberFormat="1" applyFont="1" applyFill="1" applyBorder="1" applyAlignment="1">
      <alignment horizontal="right" vertical="center" wrapText="1"/>
    </xf>
    <xf numFmtId="0" fontId="56" fillId="45" borderId="14" xfId="0" applyFont="1" applyFill="1" applyBorder="1" applyAlignment="1">
      <alignment vertical="center" wrapText="1"/>
    </xf>
    <xf numFmtId="0" fontId="55" fillId="49" borderId="14" xfId="0" applyFont="1" applyFill="1" applyBorder="1" applyAlignment="1">
      <alignment wrapText="1"/>
    </xf>
    <xf numFmtId="49" fontId="56" fillId="45" borderId="14" xfId="0" applyNumberFormat="1" applyFont="1" applyFill="1" applyBorder="1" applyAlignment="1">
      <alignment horizontal="center" vertical="center" wrapText="1"/>
    </xf>
    <xf numFmtId="49" fontId="55" fillId="58" borderId="14" xfId="0" applyNumberFormat="1" applyFont="1" applyFill="1" applyBorder="1" applyAlignment="1">
      <alignment horizontal="center" vertical="center" wrapText="1"/>
    </xf>
    <xf numFmtId="49" fontId="55" fillId="51" borderId="14" xfId="0" applyNumberFormat="1" applyFont="1" applyFill="1" applyBorder="1" applyAlignment="1">
      <alignment horizontal="center" vertical="center" wrapText="1"/>
    </xf>
    <xf numFmtId="49" fontId="55" fillId="49" borderId="14" xfId="0" applyNumberFormat="1" applyFont="1" applyFill="1" applyBorder="1" applyAlignment="1">
      <alignment horizontal="center" vertical="center" wrapText="1"/>
    </xf>
    <xf numFmtId="0" fontId="57" fillId="58" borderId="14" xfId="0" applyFont="1" applyFill="1" applyBorder="1" applyAlignment="1">
      <alignment horizontal="left" wrapText="1"/>
    </xf>
    <xf numFmtId="0" fontId="57" fillId="51" borderId="23" xfId="0" applyFont="1" applyFill="1" applyBorder="1" applyAlignment="1">
      <alignment horizontal="left" wrapText="1"/>
    </xf>
    <xf numFmtId="0" fontId="57" fillId="49" borderId="23" xfId="0" applyFont="1" applyFill="1" applyBorder="1" applyAlignment="1">
      <alignment horizontal="left" vertical="top" wrapText="1"/>
    </xf>
    <xf numFmtId="0" fontId="57" fillId="0" borderId="23" xfId="0" applyFont="1" applyFill="1" applyBorder="1" applyAlignment="1">
      <alignment horizontal="left" vertical="top" wrapText="1"/>
    </xf>
    <xf numFmtId="0" fontId="56" fillId="45" borderId="23" xfId="0" applyFont="1" applyFill="1" applyBorder="1" applyAlignment="1">
      <alignment horizontal="left" vertical="top" wrapText="1"/>
    </xf>
    <xf numFmtId="49" fontId="56" fillId="45" borderId="15" xfId="0" applyNumberFormat="1" applyFont="1" applyFill="1" applyBorder="1" applyAlignment="1">
      <alignment horizontal="left" vertical="center"/>
    </xf>
    <xf numFmtId="49" fontId="56" fillId="45" borderId="14" xfId="0" applyNumberFormat="1" applyFont="1" applyFill="1" applyBorder="1" applyAlignment="1">
      <alignment horizontal="center" vertical="center"/>
    </xf>
    <xf numFmtId="0" fontId="57" fillId="51" borderId="14" xfId="0" applyFont="1" applyFill="1" applyBorder="1" applyAlignment="1">
      <alignment horizontal="left" wrapText="1"/>
    </xf>
    <xf numFmtId="0" fontId="57" fillId="49" borderId="14" xfId="0" applyFont="1" applyFill="1" applyBorder="1" applyAlignment="1">
      <alignment horizontal="left" vertical="top" wrapText="1"/>
    </xf>
    <xf numFmtId="49" fontId="55" fillId="58" borderId="23" xfId="0" applyNumberFormat="1" applyFont="1" applyFill="1" applyBorder="1" applyAlignment="1">
      <alignment horizontal="center" vertical="center" wrapText="1"/>
    </xf>
    <xf numFmtId="0" fontId="55" fillId="59" borderId="14" xfId="0" applyFont="1" applyFill="1" applyBorder="1" applyAlignment="1">
      <alignment horizontal="left" vertical="top" wrapText="1"/>
    </xf>
    <xf numFmtId="49" fontId="55" fillId="59" borderId="15" xfId="0" applyNumberFormat="1" applyFont="1" applyFill="1" applyBorder="1" applyAlignment="1">
      <alignment horizontal="right" vertical="center" wrapText="1"/>
    </xf>
    <xf numFmtId="49" fontId="55" fillId="59" borderId="33" xfId="0" applyNumberFormat="1" applyFont="1" applyFill="1" applyBorder="1" applyAlignment="1">
      <alignment horizontal="right" vertical="center" wrapText="1"/>
    </xf>
    <xf numFmtId="49" fontId="55" fillId="59" borderId="16" xfId="0" applyNumberFormat="1" applyFont="1" applyFill="1" applyBorder="1" applyAlignment="1">
      <alignment horizontal="left" vertical="center" wrapText="1"/>
    </xf>
    <xf numFmtId="49" fontId="55" fillId="59" borderId="23" xfId="0" applyNumberFormat="1" applyFont="1" applyFill="1" applyBorder="1" applyAlignment="1">
      <alignment horizontal="center" vertical="center" wrapText="1"/>
    </xf>
    <xf numFmtId="1" fontId="55" fillId="59" borderId="14" xfId="0" applyNumberFormat="1" applyFont="1" applyFill="1" applyBorder="1" applyAlignment="1">
      <alignment horizontal="right" vertical="center"/>
    </xf>
    <xf numFmtId="0" fontId="55" fillId="60" borderId="15" xfId="0" applyFont="1" applyFill="1" applyBorder="1" applyAlignment="1">
      <alignment horizontal="left" vertical="top" wrapText="1"/>
    </xf>
    <xf numFmtId="49" fontId="55" fillId="60" borderId="15" xfId="0" applyNumberFormat="1" applyFont="1" applyFill="1" applyBorder="1" applyAlignment="1">
      <alignment horizontal="right" vertical="center" wrapText="1"/>
    </xf>
    <xf numFmtId="49" fontId="55" fillId="60" borderId="33" xfId="0" applyNumberFormat="1" applyFont="1" applyFill="1" applyBorder="1" applyAlignment="1">
      <alignment horizontal="right" vertical="center" wrapText="1"/>
    </xf>
    <xf numFmtId="49" fontId="55" fillId="60" borderId="16" xfId="0" applyNumberFormat="1" applyFont="1" applyFill="1" applyBorder="1" applyAlignment="1">
      <alignment horizontal="left" vertical="center" wrapText="1"/>
    </xf>
    <xf numFmtId="49" fontId="55" fillId="60" borderId="23" xfId="0" applyNumberFormat="1" applyFont="1" applyFill="1" applyBorder="1" applyAlignment="1">
      <alignment horizontal="center" vertical="center" wrapText="1"/>
    </xf>
    <xf numFmtId="1" fontId="55" fillId="60" borderId="14" xfId="0" applyNumberFormat="1" applyFont="1" applyFill="1" applyBorder="1" applyAlignment="1">
      <alignment horizontal="right" vertical="center"/>
    </xf>
    <xf numFmtId="49" fontId="55" fillId="51" borderId="23" xfId="0" applyNumberFormat="1" applyFont="1" applyFill="1" applyBorder="1" applyAlignment="1">
      <alignment horizontal="center" vertical="center" wrapText="1"/>
    </xf>
    <xf numFmtId="0" fontId="55" fillId="49" borderId="15" xfId="0" applyFont="1" applyFill="1" applyBorder="1" applyAlignment="1">
      <alignment horizontal="left" vertical="top" wrapText="1"/>
    </xf>
    <xf numFmtId="49" fontId="55" fillId="49" borderId="23" xfId="0" applyNumberFormat="1" applyFont="1" applyFill="1" applyBorder="1" applyAlignment="1">
      <alignment horizontal="center" vertical="center" wrapText="1"/>
    </xf>
    <xf numFmtId="0" fontId="57" fillId="49" borderId="41" xfId="0" applyFont="1" applyFill="1" applyBorder="1" applyAlignment="1">
      <alignment horizontal="left" vertical="top" wrapText="1"/>
    </xf>
    <xf numFmtId="2" fontId="37" fillId="49" borderId="15" xfId="82" applyNumberFormat="1" applyFont="1" applyFill="1" applyBorder="1" applyAlignment="1">
      <alignment horizontal="justify" vertical="top" wrapText="1"/>
      <protection/>
    </xf>
    <xf numFmtId="49" fontId="56" fillId="45" borderId="23" xfId="0" applyNumberFormat="1" applyFont="1" applyFill="1" applyBorder="1" applyAlignment="1">
      <alignment horizontal="center" vertical="center"/>
    </xf>
    <xf numFmtId="49" fontId="55" fillId="58" borderId="15" xfId="0" applyNumberFormat="1" applyFont="1" applyFill="1" applyBorder="1" applyAlignment="1">
      <alignment horizontal="right" vertical="center"/>
    </xf>
    <xf numFmtId="0" fontId="55" fillId="58" borderId="14" xfId="0" applyFont="1" applyFill="1" applyBorder="1" applyAlignment="1">
      <alignment horizontal="justify" vertical="top" wrapText="1"/>
    </xf>
    <xf numFmtId="0" fontId="55" fillId="51" borderId="14" xfId="0" applyFont="1" applyFill="1" applyBorder="1" applyAlignment="1">
      <alignment horizontal="justify" vertical="top" wrapText="1"/>
    </xf>
    <xf numFmtId="0" fontId="55" fillId="49" borderId="14" xfId="0" applyFont="1" applyFill="1" applyBorder="1" applyAlignment="1">
      <alignment horizontal="justify" vertical="top" wrapText="1"/>
    </xf>
    <xf numFmtId="0" fontId="56" fillId="45" borderId="14" xfId="0" applyFont="1" applyFill="1" applyBorder="1" applyAlignment="1">
      <alignment vertical="top" wrapText="1"/>
    </xf>
    <xf numFmtId="0" fontId="55" fillId="61" borderId="14" xfId="0" applyFont="1" applyFill="1" applyBorder="1" applyAlignment="1">
      <alignment horizontal="left" vertical="top" wrapText="1"/>
    </xf>
    <xf numFmtId="49" fontId="55" fillId="61" borderId="15" xfId="0" applyNumberFormat="1" applyFont="1" applyFill="1" applyBorder="1" applyAlignment="1">
      <alignment horizontal="right" vertical="center" wrapText="1"/>
    </xf>
    <xf numFmtId="49" fontId="55" fillId="61" borderId="33" xfId="0" applyNumberFormat="1" applyFont="1" applyFill="1" applyBorder="1" applyAlignment="1">
      <alignment horizontal="right" vertical="center" wrapText="1"/>
    </xf>
    <xf numFmtId="49" fontId="55" fillId="61" borderId="16" xfId="0" applyNumberFormat="1" applyFont="1" applyFill="1" applyBorder="1" applyAlignment="1">
      <alignment horizontal="left" vertical="center" wrapText="1"/>
    </xf>
    <xf numFmtId="49" fontId="55" fillId="61" borderId="14" xfId="0" applyNumberFormat="1" applyFont="1" applyFill="1" applyBorder="1" applyAlignment="1">
      <alignment horizontal="center" vertical="center" wrapText="1"/>
    </xf>
    <xf numFmtId="1" fontId="55" fillId="61" borderId="14" xfId="0" applyNumberFormat="1" applyFont="1" applyFill="1" applyBorder="1" applyAlignment="1">
      <alignment horizontal="right" vertical="center"/>
    </xf>
    <xf numFmtId="49" fontId="55" fillId="58" borderId="14" xfId="0" applyNumberFormat="1" applyFont="1" applyFill="1" applyBorder="1" applyAlignment="1">
      <alignment horizontal="center" vertical="center"/>
    </xf>
    <xf numFmtId="49" fontId="55" fillId="51" borderId="14" xfId="0" applyNumberFormat="1" applyFont="1" applyFill="1" applyBorder="1" applyAlignment="1">
      <alignment horizontal="center" vertical="center"/>
    </xf>
    <xf numFmtId="0" fontId="44" fillId="45" borderId="15" xfId="0" applyFont="1" applyFill="1" applyBorder="1" applyAlignment="1">
      <alignment horizontal="justify" vertical="top" wrapText="1"/>
    </xf>
    <xf numFmtId="0" fontId="31" fillId="62" borderId="14" xfId="0" applyFont="1" applyFill="1" applyBorder="1" applyAlignment="1">
      <alignment horizontal="justify" vertical="top" wrapText="1"/>
    </xf>
    <xf numFmtId="49" fontId="55" fillId="62" borderId="15" xfId="0" applyNumberFormat="1" applyFont="1" applyFill="1" applyBorder="1" applyAlignment="1">
      <alignment horizontal="right" vertical="center" wrapText="1"/>
    </xf>
    <xf numFmtId="49" fontId="55" fillId="62" borderId="33" xfId="0" applyNumberFormat="1" applyFont="1" applyFill="1" applyBorder="1" applyAlignment="1">
      <alignment horizontal="right" vertical="center" wrapText="1"/>
    </xf>
    <xf numFmtId="49" fontId="55" fillId="62" borderId="16" xfId="0" applyNumberFormat="1" applyFont="1" applyFill="1" applyBorder="1" applyAlignment="1">
      <alignment horizontal="left" vertical="center" wrapText="1"/>
    </xf>
    <xf numFmtId="49" fontId="55" fillId="62" borderId="14" xfId="0" applyNumberFormat="1" applyFont="1" applyFill="1" applyBorder="1" applyAlignment="1">
      <alignment horizontal="center" vertical="center" wrapText="1"/>
    </xf>
    <xf numFmtId="1" fontId="55" fillId="62" borderId="14" xfId="0" applyNumberFormat="1" applyFont="1" applyFill="1" applyBorder="1" applyAlignment="1">
      <alignment horizontal="right" vertical="center"/>
    </xf>
    <xf numFmtId="0" fontId="37" fillId="49" borderId="14" xfId="0" applyFont="1" applyFill="1" applyBorder="1" applyAlignment="1">
      <alignment horizontal="justify" vertical="top" wrapText="1"/>
    </xf>
    <xf numFmtId="0" fontId="31" fillId="53" borderId="14" xfId="0" applyFont="1" applyFill="1" applyBorder="1" applyAlignment="1">
      <alignment horizontal="justify" vertical="top" wrapText="1"/>
    </xf>
    <xf numFmtId="49" fontId="56" fillId="53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justify" vertical="top" wrapText="1"/>
    </xf>
    <xf numFmtId="0" fontId="48" fillId="0" borderId="0" xfId="66" applyFont="1">
      <alignment/>
      <protection/>
    </xf>
    <xf numFmtId="0" fontId="31" fillId="0" borderId="0" xfId="0" applyFont="1" applyFill="1" applyAlignment="1">
      <alignment/>
    </xf>
    <xf numFmtId="0" fontId="31" fillId="0" borderId="0" xfId="70" applyFont="1" applyFill="1" applyAlignment="1">
      <alignment vertical="top"/>
      <protection/>
    </xf>
    <xf numFmtId="0" fontId="0" fillId="0" borderId="0" xfId="65" applyFill="1">
      <alignment/>
      <protection/>
    </xf>
    <xf numFmtId="3" fontId="37" fillId="28" borderId="14" xfId="65" applyNumberFormat="1" applyFont="1" applyFill="1" applyBorder="1" applyAlignment="1">
      <alignment horizontal="center" vertical="center" wrapText="1"/>
      <protection/>
    </xf>
    <xf numFmtId="0" fontId="37" fillId="0" borderId="0" xfId="65" applyFont="1">
      <alignment/>
      <protection/>
    </xf>
    <xf numFmtId="173" fontId="37" fillId="0" borderId="0" xfId="65" applyNumberFormat="1" applyFont="1">
      <alignment/>
      <protection/>
    </xf>
    <xf numFmtId="173" fontId="38" fillId="0" borderId="0" xfId="65" applyNumberFormat="1" applyFont="1">
      <alignment/>
      <protection/>
    </xf>
    <xf numFmtId="0" fontId="25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wrapText="1"/>
    </xf>
    <xf numFmtId="0" fontId="22" fillId="0" borderId="0" xfId="0" applyFont="1" applyAlignment="1">
      <alignment wrapText="1"/>
    </xf>
    <xf numFmtId="0" fontId="31" fillId="0" borderId="0" xfId="0" applyFont="1" applyBorder="1" applyAlignment="1">
      <alignment horizontal="right" vertical="center" wrapText="1"/>
    </xf>
    <xf numFmtId="173" fontId="26" fillId="3" borderId="23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 wrapText="1"/>
    </xf>
    <xf numFmtId="49" fontId="24" fillId="30" borderId="14" xfId="0" applyNumberFormat="1" applyFont="1" applyFill="1" applyBorder="1" applyAlignment="1">
      <alignment horizontal="center" vertical="top"/>
    </xf>
    <xf numFmtId="49" fontId="24" fillId="0" borderId="14" xfId="0" applyNumberFormat="1" applyFont="1" applyBorder="1" applyAlignment="1">
      <alignment horizontal="center" vertical="top"/>
    </xf>
    <xf numFmtId="0" fontId="22" fillId="0" borderId="14" xfId="0" applyFont="1" applyBorder="1" applyAlignment="1">
      <alignment wrapText="1"/>
    </xf>
    <xf numFmtId="49" fontId="24" fillId="4" borderId="14" xfId="0" applyNumberFormat="1" applyFont="1" applyFill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0" fontId="22" fillId="0" borderId="14" xfId="67" applyFont="1" applyBorder="1" applyAlignment="1">
      <alignment horizontal="center" vertical="center" wrapText="1"/>
      <protection/>
    </xf>
    <xf numFmtId="0" fontId="22" fillId="0" borderId="14" xfId="67" applyFont="1" applyBorder="1" applyAlignment="1">
      <alignment horizontal="center" vertical="center"/>
      <protection/>
    </xf>
    <xf numFmtId="0" fontId="31" fillId="0" borderId="14" xfId="0" applyNumberFormat="1" applyFont="1" applyBorder="1" applyAlignment="1">
      <alignment horizontal="center" vertical="center" wrapText="1"/>
    </xf>
    <xf numFmtId="0" fontId="31" fillId="25" borderId="14" xfId="0" applyNumberFormat="1" applyFont="1" applyFill="1" applyBorder="1" applyAlignment="1">
      <alignment horizontal="center" vertical="center" wrapText="1"/>
    </xf>
    <xf numFmtId="0" fontId="44" fillId="10" borderId="14" xfId="0" applyNumberFormat="1" applyFont="1" applyFill="1" applyBorder="1" applyAlignment="1">
      <alignment horizontal="center" vertical="center" wrapText="1"/>
    </xf>
    <xf numFmtId="0" fontId="31" fillId="0" borderId="14" xfId="0" applyNumberFormat="1" applyFont="1" applyBorder="1" applyAlignment="1">
      <alignment horizontal="center" vertical="center"/>
    </xf>
    <xf numFmtId="0" fontId="31" fillId="25" borderId="14" xfId="0" applyNumberFormat="1" applyFont="1" applyFill="1" applyBorder="1" applyAlignment="1">
      <alignment horizontal="center" vertical="center"/>
    </xf>
    <xf numFmtId="0" fontId="42" fillId="0" borderId="0" xfId="67" applyFont="1" applyAlignment="1">
      <alignment horizontal="center" vertical="center"/>
      <protection/>
    </xf>
    <xf numFmtId="49" fontId="31" fillId="0" borderId="14" xfId="0" applyNumberFormat="1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24" fillId="28" borderId="14" xfId="68" applyNumberFormat="1" applyFont="1" applyFill="1" applyBorder="1" applyAlignment="1">
      <alignment horizontal="center" vertical="center"/>
      <protection/>
    </xf>
    <xf numFmtId="0" fontId="24" fillId="0" borderId="14" xfId="69" applyNumberFormat="1" applyFont="1" applyFill="1" applyBorder="1" applyAlignment="1">
      <alignment vertical="center"/>
      <protection/>
    </xf>
    <xf numFmtId="0" fontId="24" fillId="37" borderId="14" xfId="68" applyFont="1" applyFill="1" applyBorder="1" applyAlignment="1">
      <alignment vertical="center" wrapText="1"/>
      <protection/>
    </xf>
    <xf numFmtId="3" fontId="24" fillId="37" borderId="14" xfId="69" applyNumberFormat="1" applyFont="1" applyFill="1" applyBorder="1" applyAlignment="1">
      <alignment vertical="center"/>
      <protection/>
    </xf>
    <xf numFmtId="49" fontId="24" fillId="37" borderId="14" xfId="68" applyNumberFormat="1" applyFont="1" applyFill="1" applyBorder="1" applyAlignment="1">
      <alignment horizontal="center" vertical="center"/>
      <protection/>
    </xf>
    <xf numFmtId="0" fontId="24" fillId="28" borderId="14" xfId="69" applyNumberFormat="1" applyFont="1" applyFill="1" applyBorder="1" applyAlignment="1">
      <alignment vertical="center"/>
      <protection/>
    </xf>
    <xf numFmtId="0" fontId="24" fillId="0" borderId="14" xfId="66" applyFont="1" applyBorder="1" applyAlignment="1">
      <alignment horizontal="center" vertical="center"/>
      <protection/>
    </xf>
    <xf numFmtId="0" fontId="24" fillId="0" borderId="14" xfId="66" applyFont="1" applyBorder="1" applyAlignment="1">
      <alignment horizontal="right" vertical="center"/>
      <protection/>
    </xf>
    <xf numFmtId="0" fontId="34" fillId="37" borderId="14" xfId="66" applyFont="1" applyFill="1" applyBorder="1">
      <alignment/>
      <protection/>
    </xf>
    <xf numFmtId="0" fontId="34" fillId="0" borderId="14" xfId="66" applyFont="1" applyBorder="1" applyAlignment="1">
      <alignment vertical="center"/>
      <protection/>
    </xf>
    <xf numFmtId="0" fontId="24" fillId="28" borderId="14" xfId="68" applyFont="1" applyFill="1" applyBorder="1" applyAlignment="1">
      <alignment vertical="center" wrapText="1"/>
      <protection/>
    </xf>
    <xf numFmtId="0" fontId="22" fillId="0" borderId="0" xfId="66" applyFont="1" applyAlignment="1">
      <alignment horizontal="left"/>
      <protection/>
    </xf>
    <xf numFmtId="0" fontId="49" fillId="0" borderId="0" xfId="67" applyFont="1" applyAlignment="1">
      <alignment horizontal="center" vertical="center"/>
      <protection/>
    </xf>
    <xf numFmtId="0" fontId="55" fillId="32" borderId="14" xfId="0" applyFont="1" applyFill="1" applyBorder="1" applyAlignment="1">
      <alignment horizontal="left" vertical="top" wrapText="1"/>
    </xf>
    <xf numFmtId="49" fontId="27" fillId="32" borderId="15" xfId="0" applyNumberFormat="1" applyFont="1" applyFill="1" applyBorder="1" applyAlignment="1">
      <alignment horizontal="right" vertical="center" wrapText="1"/>
    </xf>
    <xf numFmtId="49" fontId="27" fillId="32" borderId="16" xfId="0" applyNumberFormat="1" applyFont="1" applyFill="1" applyBorder="1" applyAlignment="1">
      <alignment vertical="center" wrapText="1"/>
    </xf>
    <xf numFmtId="0" fontId="55" fillId="37" borderId="14" xfId="0" applyFont="1" applyFill="1" applyBorder="1" applyAlignment="1">
      <alignment horizontal="left" vertical="top" wrapText="1"/>
    </xf>
    <xf numFmtId="49" fontId="37" fillId="32" borderId="15" xfId="0" applyNumberFormat="1" applyFont="1" applyFill="1" applyBorder="1" applyAlignment="1">
      <alignment horizontal="right" vertical="center" wrapText="1"/>
    </xf>
    <xf numFmtId="49" fontId="37" fillId="32" borderId="16" xfId="0" applyNumberFormat="1" applyFont="1" applyFill="1" applyBorder="1" applyAlignment="1">
      <alignment vertical="center" wrapText="1"/>
    </xf>
    <xf numFmtId="49" fontId="37" fillId="37" borderId="15" xfId="0" applyNumberFormat="1" applyFont="1" applyFill="1" applyBorder="1" applyAlignment="1">
      <alignment horizontal="right" vertical="center" wrapText="1"/>
    </xf>
    <xf numFmtId="49" fontId="37" fillId="37" borderId="16" xfId="0" applyNumberFormat="1" applyFont="1" applyFill="1" applyBorder="1" applyAlignment="1">
      <alignment vertical="center" wrapText="1"/>
    </xf>
    <xf numFmtId="49" fontId="37" fillId="28" borderId="15" xfId="0" applyNumberFormat="1" applyFont="1" applyFill="1" applyBorder="1" applyAlignment="1">
      <alignment horizontal="right" vertical="center" wrapText="1"/>
    </xf>
    <xf numFmtId="49" fontId="37" fillId="28" borderId="16" xfId="0" applyNumberFormat="1" applyFont="1" applyFill="1" applyBorder="1" applyAlignment="1">
      <alignment vertical="center" wrapText="1"/>
    </xf>
    <xf numFmtId="49" fontId="31" fillId="37" borderId="14" xfId="82" applyNumberFormat="1" applyFont="1" applyFill="1" applyBorder="1" applyAlignment="1">
      <alignment horizontal="center" vertical="center" wrapText="1"/>
      <protection/>
    </xf>
    <xf numFmtId="49" fontId="31" fillId="37" borderId="15" xfId="82" applyNumberFormat="1" applyFont="1" applyFill="1" applyBorder="1" applyAlignment="1">
      <alignment horizontal="center" vertical="center" wrapText="1"/>
      <protection/>
    </xf>
    <xf numFmtId="49" fontId="31" fillId="37" borderId="16" xfId="72" applyNumberFormat="1" applyFont="1" applyFill="1" applyBorder="1" applyAlignment="1">
      <alignment horizontal="center" vertical="center" wrapText="1"/>
      <protection/>
    </xf>
    <xf numFmtId="49" fontId="37" fillId="63" borderId="15" xfId="0" applyNumberFormat="1" applyFont="1" applyFill="1" applyBorder="1" applyAlignment="1">
      <alignment horizontal="right" vertical="center" wrapText="1"/>
    </xf>
    <xf numFmtId="49" fontId="37" fillId="63" borderId="16" xfId="0" applyNumberFormat="1" applyFont="1" applyFill="1" applyBorder="1" applyAlignment="1">
      <alignment vertical="center" wrapText="1"/>
    </xf>
    <xf numFmtId="2" fontId="27" fillId="8" borderId="14" xfId="82" applyNumberFormat="1" applyFont="1" applyFill="1" applyBorder="1" applyAlignment="1">
      <alignment horizontal="center" vertical="center" wrapText="1"/>
      <protection/>
    </xf>
    <xf numFmtId="173" fontId="31" fillId="37" borderId="14" xfId="72" applyNumberFormat="1" applyFont="1" applyFill="1" applyBorder="1" applyAlignment="1">
      <alignment vertical="center" wrapText="1"/>
      <protection/>
    </xf>
    <xf numFmtId="2" fontId="31" fillId="28" borderId="33" xfId="82" applyNumberFormat="1" applyFont="1" applyFill="1" applyBorder="1" applyAlignment="1">
      <alignment horizontal="center" vertical="center" wrapText="1"/>
      <protection/>
    </xf>
    <xf numFmtId="0" fontId="37" fillId="37" borderId="16" xfId="0" applyFont="1" applyFill="1" applyBorder="1" applyAlignment="1">
      <alignment horizontal="center" vertical="center" wrapText="1"/>
    </xf>
    <xf numFmtId="0" fontId="37" fillId="0" borderId="14" xfId="65" applyNumberFormat="1" applyFont="1" applyFill="1" applyBorder="1" applyAlignment="1">
      <alignment horizontal="center" vertical="center" wrapText="1"/>
      <protection/>
    </xf>
    <xf numFmtId="3" fontId="24" fillId="32" borderId="14" xfId="69" applyNumberFormat="1" applyFont="1" applyFill="1" applyBorder="1" applyAlignment="1">
      <alignment vertical="center"/>
      <protection/>
    </xf>
    <xf numFmtId="0" fontId="34" fillId="32" borderId="14" xfId="66" applyFont="1" applyFill="1" applyBorder="1" applyAlignment="1">
      <alignment vertical="center"/>
      <protection/>
    </xf>
    <xf numFmtId="0" fontId="31" fillId="0" borderId="14" xfId="72" applyNumberFormat="1" applyFont="1" applyFill="1" applyBorder="1" applyAlignment="1">
      <alignment horizontal="right" vertical="center" wrapText="1"/>
      <protection/>
    </xf>
    <xf numFmtId="0" fontId="31" fillId="4" borderId="14" xfId="82" applyNumberFormat="1" applyFont="1" applyFill="1" applyBorder="1" applyAlignment="1">
      <alignment horizontal="right" vertical="center" wrapText="1"/>
      <protection/>
    </xf>
    <xf numFmtId="0" fontId="31" fillId="32" borderId="14" xfId="72" applyNumberFormat="1" applyFont="1" applyFill="1" applyBorder="1" applyAlignment="1">
      <alignment horizontal="right" vertical="center" wrapText="1"/>
      <protection/>
    </xf>
    <xf numFmtId="0" fontId="44" fillId="8" borderId="14" xfId="82" applyNumberFormat="1" applyFont="1" applyFill="1" applyBorder="1" applyAlignment="1">
      <alignment horizontal="right" vertical="center" wrapText="1"/>
      <protection/>
    </xf>
    <xf numFmtId="0" fontId="44" fillId="45" borderId="14" xfId="82" applyNumberFormat="1" applyFont="1" applyFill="1" applyBorder="1" applyAlignment="1">
      <alignment horizontal="right" vertical="center" wrapText="1"/>
      <protection/>
    </xf>
    <xf numFmtId="1" fontId="56" fillId="53" borderId="14" xfId="0" applyNumberFormat="1" applyFont="1" applyFill="1" applyBorder="1" applyAlignment="1">
      <alignment horizontal="right" vertical="center"/>
    </xf>
    <xf numFmtId="0" fontId="44" fillId="49" borderId="14" xfId="82" applyNumberFormat="1" applyFont="1" applyFill="1" applyBorder="1" applyAlignment="1">
      <alignment horizontal="right" vertical="center" wrapText="1"/>
      <protection/>
    </xf>
    <xf numFmtId="0" fontId="31" fillId="0" borderId="14" xfId="72" applyNumberFormat="1" applyFont="1" applyFill="1" applyBorder="1" applyAlignment="1">
      <alignment vertical="center" wrapText="1"/>
      <protection/>
    </xf>
    <xf numFmtId="3" fontId="27" fillId="46" borderId="14" xfId="0" applyNumberFormat="1" applyFont="1" applyFill="1" applyBorder="1" applyAlignment="1">
      <alignment horizontal="right" vertical="center" wrapText="1"/>
    </xf>
    <xf numFmtId="49" fontId="44" fillId="63" borderId="14" xfId="82" applyNumberFormat="1" applyFont="1" applyFill="1" applyBorder="1" applyAlignment="1">
      <alignment horizontal="center" vertical="center" wrapText="1"/>
      <protection/>
    </xf>
    <xf numFmtId="49" fontId="44" fillId="63" borderId="15" xfId="82" applyNumberFormat="1" applyFont="1" applyFill="1" applyBorder="1" applyAlignment="1">
      <alignment horizontal="center" vertical="center" wrapText="1"/>
      <protection/>
    </xf>
    <xf numFmtId="49" fontId="27" fillId="64" borderId="15" xfId="0" applyNumberFormat="1" applyFont="1" applyFill="1" applyBorder="1" applyAlignment="1">
      <alignment horizontal="right" vertical="center" wrapText="1"/>
    </xf>
    <xf numFmtId="49" fontId="27" fillId="63" borderId="16" xfId="0" applyNumberFormat="1" applyFont="1" applyFill="1" applyBorder="1" applyAlignment="1">
      <alignment horizontal="left" vertical="center" wrapText="1"/>
    </xf>
    <xf numFmtId="49" fontId="44" fillId="45" borderId="14" xfId="82" applyNumberFormat="1" applyFont="1" applyFill="1" applyBorder="1" applyAlignment="1">
      <alignment horizontal="center" vertical="center" wrapText="1"/>
      <protection/>
    </xf>
    <xf numFmtId="49" fontId="44" fillId="45" borderId="15" xfId="82" applyNumberFormat="1" applyFont="1" applyFill="1" applyBorder="1" applyAlignment="1">
      <alignment horizontal="center" vertical="center" wrapText="1"/>
      <protection/>
    </xf>
    <xf numFmtId="49" fontId="37" fillId="45" borderId="15" xfId="0" applyNumberFormat="1" applyFont="1" applyFill="1" applyBorder="1" applyAlignment="1">
      <alignment horizontal="right" vertical="center" wrapText="1"/>
    </xf>
    <xf numFmtId="49" fontId="37" fillId="45" borderId="16" xfId="0" applyNumberFormat="1" applyFont="1" applyFill="1" applyBorder="1" applyAlignment="1">
      <alignment vertical="center" wrapText="1"/>
    </xf>
    <xf numFmtId="49" fontId="31" fillId="45" borderId="16" xfId="72" applyNumberFormat="1" applyFont="1" applyFill="1" applyBorder="1" applyAlignment="1">
      <alignment horizontal="center" vertical="center" wrapText="1"/>
      <protection/>
    </xf>
    <xf numFmtId="2" fontId="31" fillId="37" borderId="15" xfId="82" applyNumberFormat="1" applyFont="1" applyFill="1" applyBorder="1" applyAlignment="1">
      <alignment horizontal="justify" vertical="top" wrapText="1"/>
      <protection/>
    </xf>
    <xf numFmtId="49" fontId="37" fillId="42" borderId="15" xfId="0" applyNumberFormat="1" applyFont="1" applyFill="1" applyBorder="1" applyAlignment="1">
      <alignment horizontal="right" vertical="center" wrapText="1"/>
    </xf>
    <xf numFmtId="49" fontId="37" fillId="37" borderId="16" xfId="0" applyNumberFormat="1" applyFont="1" applyFill="1" applyBorder="1" applyAlignment="1">
      <alignment horizontal="left" vertical="center" wrapText="1"/>
    </xf>
    <xf numFmtId="0" fontId="31" fillId="25" borderId="14" xfId="72" applyNumberFormat="1" applyFont="1" applyFill="1" applyBorder="1" applyAlignment="1">
      <alignment horizontal="right" vertical="center" wrapText="1"/>
      <protection/>
    </xf>
    <xf numFmtId="0" fontId="27" fillId="45" borderId="15" xfId="0" applyFont="1" applyFill="1" applyBorder="1" applyAlignment="1">
      <alignment horizontal="justify" vertical="top" wrapText="1"/>
    </xf>
    <xf numFmtId="1" fontId="27" fillId="34" borderId="14" xfId="0" applyNumberFormat="1" applyFont="1" applyFill="1" applyBorder="1" applyAlignment="1">
      <alignment horizontal="right" vertical="center" wrapText="1"/>
    </xf>
    <xf numFmtId="0" fontId="44" fillId="8" borderId="14" xfId="82" applyNumberFormat="1" applyFont="1" applyFill="1" applyBorder="1" applyAlignment="1">
      <alignment vertical="center" wrapText="1"/>
      <protection/>
    </xf>
    <xf numFmtId="0" fontId="27" fillId="35" borderId="14" xfId="0" applyNumberFormat="1" applyFont="1" applyFill="1" applyBorder="1" applyAlignment="1">
      <alignment vertical="center" wrapText="1"/>
    </xf>
    <xf numFmtId="0" fontId="31" fillId="25" borderId="14" xfId="72" applyNumberFormat="1" applyFont="1" applyFill="1" applyBorder="1" applyAlignment="1">
      <alignment vertical="center" wrapText="1"/>
      <protection/>
    </xf>
    <xf numFmtId="0" fontId="31" fillId="4" borderId="14" xfId="82" applyNumberFormat="1" applyFont="1" applyFill="1" applyBorder="1" applyAlignment="1">
      <alignment vertical="center" wrapText="1"/>
      <protection/>
    </xf>
    <xf numFmtId="49" fontId="31" fillId="45" borderId="14" xfId="82" applyNumberFormat="1" applyFont="1" applyFill="1" applyBorder="1" applyAlignment="1">
      <alignment horizontal="center" vertical="center" wrapText="1"/>
      <protection/>
    </xf>
    <xf numFmtId="49" fontId="31" fillId="45" borderId="15" xfId="82" applyNumberFormat="1" applyFont="1" applyFill="1" applyBorder="1" applyAlignment="1">
      <alignment horizontal="center" vertical="center" wrapText="1"/>
      <protection/>
    </xf>
    <xf numFmtId="2" fontId="31" fillId="45" borderId="14" xfId="82" applyNumberFormat="1" applyFont="1" applyFill="1" applyBorder="1" applyAlignment="1">
      <alignment horizontal="center" vertical="center" wrapText="1"/>
      <protection/>
    </xf>
    <xf numFmtId="49" fontId="27" fillId="45" borderId="14" xfId="0" applyNumberFormat="1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 wrapText="1"/>
    </xf>
    <xf numFmtId="49" fontId="37" fillId="46" borderId="12" xfId="0" applyNumberFormat="1" applyFont="1" applyFill="1" applyBorder="1" applyAlignment="1">
      <alignment horizontal="right" vertical="top" wrapText="1"/>
    </xf>
    <xf numFmtId="49" fontId="37" fillId="45" borderId="16" xfId="0" applyNumberFormat="1" applyFont="1" applyFill="1" applyBorder="1" applyAlignment="1">
      <alignment vertical="top" wrapText="1"/>
    </xf>
    <xf numFmtId="49" fontId="37" fillId="45" borderId="14" xfId="0" applyNumberFormat="1" applyFont="1" applyFill="1" applyBorder="1" applyAlignment="1">
      <alignment horizontal="center" vertical="top" wrapText="1"/>
    </xf>
    <xf numFmtId="0" fontId="27" fillId="45" borderId="0" xfId="0" applyFont="1" applyFill="1" applyBorder="1" applyAlignment="1">
      <alignment horizontal="justify" vertical="top" wrapText="1"/>
    </xf>
    <xf numFmtId="0" fontId="37" fillId="51" borderId="14" xfId="0" applyNumberFormat="1" applyFont="1" applyFill="1" applyBorder="1" applyAlignment="1">
      <alignment horizontal="right" vertical="center" wrapText="1"/>
    </xf>
    <xf numFmtId="1" fontId="27" fillId="34" borderId="14" xfId="0" applyNumberFormat="1" applyFont="1" applyFill="1" applyBorder="1" applyAlignment="1">
      <alignment vertical="center" wrapText="1"/>
    </xf>
    <xf numFmtId="2" fontId="31" fillId="37" borderId="33" xfId="82" applyNumberFormat="1" applyFont="1" applyFill="1" applyBorder="1" applyAlignment="1">
      <alignment horizontal="center" vertical="center" wrapText="1"/>
      <protection/>
    </xf>
    <xf numFmtId="0" fontId="55" fillId="32" borderId="14" xfId="0" applyFont="1" applyFill="1" applyBorder="1" applyAlignment="1">
      <alignment vertical="top" wrapText="1"/>
    </xf>
    <xf numFmtId="49" fontId="37" fillId="32" borderId="16" xfId="0" applyNumberFormat="1" applyFont="1" applyFill="1" applyBorder="1" applyAlignment="1">
      <alignment horizontal="left" vertical="center" wrapText="1"/>
    </xf>
    <xf numFmtId="49" fontId="37" fillId="65" borderId="15" xfId="0" applyNumberFormat="1" applyFont="1" applyFill="1" applyBorder="1" applyAlignment="1">
      <alignment horizontal="right" vertical="center" wrapText="1"/>
    </xf>
    <xf numFmtId="49" fontId="27" fillId="32" borderId="16" xfId="0" applyNumberFormat="1" applyFont="1" applyFill="1" applyBorder="1" applyAlignment="1">
      <alignment horizontal="left" vertical="center" wrapText="1"/>
    </xf>
    <xf numFmtId="49" fontId="27" fillId="65" borderId="15" xfId="0" applyNumberFormat="1" applyFont="1" applyFill="1" applyBorder="1" applyAlignment="1">
      <alignment horizontal="right" vertical="center" wrapText="1"/>
    </xf>
    <xf numFmtId="49" fontId="44" fillId="37" borderId="16" xfId="72" applyNumberFormat="1" applyFont="1" applyFill="1" applyBorder="1" applyAlignment="1">
      <alignment horizontal="center" vertical="center" wrapText="1"/>
      <protection/>
    </xf>
    <xf numFmtId="2" fontId="31" fillId="4" borderId="14" xfId="82" applyNumberFormat="1" applyFont="1" applyFill="1" applyBorder="1" applyAlignment="1">
      <alignment horizontal="center" vertical="center" wrapText="1"/>
      <protection/>
    </xf>
    <xf numFmtId="2" fontId="27" fillId="53" borderId="33" xfId="82" applyNumberFormat="1" applyFont="1" applyFill="1" applyBorder="1" applyAlignment="1">
      <alignment horizontal="center" vertical="center" wrapText="1"/>
      <protection/>
    </xf>
    <xf numFmtId="49" fontId="44" fillId="53" borderId="14" xfId="82" applyNumberFormat="1" applyFont="1" applyFill="1" applyBorder="1" applyAlignment="1">
      <alignment horizontal="center" vertical="center" wrapText="1"/>
      <protection/>
    </xf>
    <xf numFmtId="49" fontId="44" fillId="53" borderId="15" xfId="82" applyNumberFormat="1" applyFont="1" applyFill="1" applyBorder="1" applyAlignment="1">
      <alignment horizontal="center" vertical="center" wrapText="1"/>
      <protection/>
    </xf>
    <xf numFmtId="49" fontId="27" fillId="53" borderId="15" xfId="0" applyNumberFormat="1" applyFont="1" applyFill="1" applyBorder="1" applyAlignment="1">
      <alignment horizontal="right" vertical="center" wrapText="1"/>
    </xf>
    <xf numFmtId="49" fontId="27" fillId="53" borderId="16" xfId="0" applyNumberFormat="1" applyFont="1" applyFill="1" applyBorder="1" applyAlignment="1">
      <alignment vertical="center" wrapText="1"/>
    </xf>
    <xf numFmtId="49" fontId="44" fillId="53" borderId="16" xfId="82" applyNumberFormat="1" applyFont="1" applyFill="1" applyBorder="1" applyAlignment="1">
      <alignment horizontal="center" vertical="center" wrapText="1"/>
      <protection/>
    </xf>
    <xf numFmtId="0" fontId="44" fillId="53" borderId="14" xfId="82" applyNumberFormat="1" applyFont="1" applyFill="1" applyBorder="1" applyAlignment="1">
      <alignment horizontal="right" vertical="center" wrapText="1"/>
      <protection/>
    </xf>
    <xf numFmtId="2" fontId="27" fillId="63" borderId="14" xfId="82" applyNumberFormat="1" applyFont="1" applyFill="1" applyBorder="1" applyAlignment="1">
      <alignment horizontal="justify" vertical="top" wrapText="1"/>
      <protection/>
    </xf>
    <xf numFmtId="3" fontId="44" fillId="63" borderId="14" xfId="82" applyNumberFormat="1" applyFont="1" applyFill="1" applyBorder="1" applyAlignment="1">
      <alignment vertical="center" wrapText="1"/>
      <protection/>
    </xf>
    <xf numFmtId="0" fontId="37" fillId="50" borderId="15" xfId="0" applyFont="1" applyFill="1" applyBorder="1" applyAlignment="1">
      <alignment horizontal="justify" vertical="top" wrapText="1"/>
    </xf>
    <xf numFmtId="49" fontId="55" fillId="53" borderId="15" xfId="0" applyNumberFormat="1" applyFont="1" applyFill="1" applyBorder="1" applyAlignment="1">
      <alignment horizontal="right" vertical="center" wrapText="1"/>
    </xf>
    <xf numFmtId="49" fontId="55" fillId="53" borderId="33" xfId="0" applyNumberFormat="1" applyFont="1" applyFill="1" applyBorder="1" applyAlignment="1">
      <alignment horizontal="right" vertical="center" wrapText="1"/>
    </xf>
    <xf numFmtId="49" fontId="55" fillId="53" borderId="16" xfId="0" applyNumberFormat="1" applyFont="1" applyFill="1" applyBorder="1" applyAlignment="1">
      <alignment horizontal="left" vertical="center" wrapText="1"/>
    </xf>
    <xf numFmtId="2" fontId="31" fillId="53" borderId="15" xfId="82" applyNumberFormat="1" applyFont="1" applyFill="1" applyBorder="1" applyAlignment="1">
      <alignment horizontal="justify" vertical="top" wrapText="1"/>
      <protection/>
    </xf>
    <xf numFmtId="0" fontId="55" fillId="53" borderId="14" xfId="0" applyFont="1" applyFill="1" applyBorder="1" applyAlignment="1">
      <alignment vertical="top" wrapText="1"/>
    </xf>
    <xf numFmtId="49" fontId="55" fillId="53" borderId="14" xfId="0" applyNumberFormat="1" applyFont="1" applyFill="1" applyBorder="1" applyAlignment="1">
      <alignment horizontal="center" vertical="center" wrapText="1"/>
    </xf>
    <xf numFmtId="0" fontId="37" fillId="28" borderId="14" xfId="0" applyFont="1" applyFill="1" applyBorder="1" applyAlignment="1">
      <alignment horizontal="left" wrapText="1"/>
    </xf>
    <xf numFmtId="0" fontId="37" fillId="0" borderId="14" xfId="0" applyFont="1" applyBorder="1" applyAlignment="1">
      <alignment horizontal="left" vertical="top" wrapText="1"/>
    </xf>
    <xf numFmtId="49" fontId="37" fillId="0" borderId="14" xfId="67" applyNumberFormat="1" applyFont="1" applyFill="1" applyBorder="1" applyAlignment="1">
      <alignment horizontal="center" vertical="top" wrapText="1"/>
      <protection/>
    </xf>
    <xf numFmtId="3" fontId="37" fillId="28" borderId="14" xfId="0" applyNumberFormat="1" applyFont="1" applyFill="1" applyBorder="1" applyAlignment="1">
      <alignment vertical="center" wrapText="1"/>
    </xf>
    <xf numFmtId="49" fontId="37" fillId="28" borderId="42" xfId="0" applyNumberFormat="1" applyFont="1" applyFill="1" applyBorder="1" applyAlignment="1">
      <alignment horizontal="center" vertical="center" wrapText="1"/>
    </xf>
    <xf numFmtId="3" fontId="27" fillId="0" borderId="14" xfId="0" applyNumberFormat="1" applyFont="1" applyFill="1" applyBorder="1" applyAlignment="1">
      <alignment vertical="center" wrapText="1"/>
    </xf>
    <xf numFmtId="3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43" xfId="0" applyNumberForma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9" fillId="0" borderId="0" xfId="0" applyNumberFormat="1" applyFont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3" fontId="5" fillId="0" borderId="51" xfId="54" applyNumberFormat="1" applyBorder="1" applyAlignment="1" applyProtection="1">
      <alignment horizontal="center" vertical="top" wrapText="1"/>
      <protection/>
    </xf>
    <xf numFmtId="0" fontId="0" fillId="0" borderId="47" xfId="0" applyBorder="1" applyAlignment="1">
      <alignment horizontal="center" vertical="top" wrapText="1"/>
    </xf>
    <xf numFmtId="3" fontId="5" fillId="0" borderId="52" xfId="54" applyNumberFormat="1" applyBorder="1" applyAlignment="1" applyProtection="1">
      <alignment horizontal="center" vertical="top" wrapText="1"/>
      <protection/>
    </xf>
    <xf numFmtId="0" fontId="0" fillId="0" borderId="49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0" xfId="65" applyAlignment="1">
      <alignment wrapText="1"/>
      <protection/>
    </xf>
    <xf numFmtId="49" fontId="31" fillId="28" borderId="16" xfId="0" applyNumberFormat="1" applyFont="1" applyFill="1" applyBorder="1" applyAlignment="1">
      <alignment horizontal="center" vertical="center" wrapText="1"/>
    </xf>
    <xf numFmtId="1" fontId="55" fillId="66" borderId="14" xfId="0" applyNumberFormat="1" applyFont="1" applyFill="1" applyBorder="1" applyAlignment="1">
      <alignment horizontal="right" vertical="center"/>
    </xf>
    <xf numFmtId="49" fontId="55" fillId="44" borderId="14" xfId="0" applyNumberFormat="1" applyFont="1" applyFill="1" applyBorder="1" applyAlignment="1">
      <alignment horizontal="center" vertical="center" wrapText="1"/>
    </xf>
    <xf numFmtId="1" fontId="55" fillId="44" borderId="14" xfId="0" applyNumberFormat="1" applyFont="1" applyFill="1" applyBorder="1" applyAlignment="1">
      <alignment horizontal="right" vertical="center"/>
    </xf>
    <xf numFmtId="1" fontId="55" fillId="67" borderId="14" xfId="0" applyNumberFormat="1" applyFont="1" applyFill="1" applyBorder="1" applyAlignment="1">
      <alignment horizontal="right" vertical="center"/>
    </xf>
    <xf numFmtId="0" fontId="37" fillId="66" borderId="14" xfId="0" applyFont="1" applyFill="1" applyBorder="1" applyAlignment="1">
      <alignment horizontal="justify" vertical="top" wrapText="1"/>
    </xf>
    <xf numFmtId="49" fontId="55" fillId="66" borderId="23" xfId="0" applyNumberFormat="1" applyFont="1" applyFill="1" applyBorder="1" applyAlignment="1">
      <alignment horizontal="center" vertical="center"/>
    </xf>
    <xf numFmtId="49" fontId="37" fillId="36" borderId="11" xfId="0" applyNumberFormat="1" applyFont="1" applyFill="1" applyBorder="1" applyAlignment="1">
      <alignment horizontal="right" vertical="center" wrapText="1"/>
    </xf>
    <xf numFmtId="0" fontId="55" fillId="67" borderId="14" xfId="0" applyFont="1" applyFill="1" applyBorder="1" applyAlignment="1">
      <alignment horizontal="left" vertical="top" wrapText="1"/>
    </xf>
    <xf numFmtId="49" fontId="55" fillId="67" borderId="15" xfId="0" applyNumberFormat="1" applyFont="1" applyFill="1" applyBorder="1" applyAlignment="1">
      <alignment horizontal="right" vertical="center" wrapText="1"/>
    </xf>
    <xf numFmtId="49" fontId="55" fillId="67" borderId="33" xfId="0" applyNumberFormat="1" applyFont="1" applyFill="1" applyBorder="1" applyAlignment="1">
      <alignment horizontal="right" vertical="center" wrapText="1"/>
    </xf>
    <xf numFmtId="49" fontId="55" fillId="67" borderId="16" xfId="0" applyNumberFormat="1" applyFont="1" applyFill="1" applyBorder="1" applyAlignment="1">
      <alignment horizontal="left" vertical="center" wrapText="1"/>
    </xf>
    <xf numFmtId="49" fontId="55" fillId="67" borderId="23" xfId="0" applyNumberFormat="1" applyFont="1" applyFill="1" applyBorder="1" applyAlignment="1">
      <alignment horizontal="center" vertical="center" wrapText="1"/>
    </xf>
    <xf numFmtId="1" fontId="31" fillId="45" borderId="14" xfId="0" applyNumberFormat="1" applyFont="1" applyFill="1" applyBorder="1" applyAlignment="1">
      <alignment horizontal="right" vertical="center"/>
    </xf>
    <xf numFmtId="0" fontId="50" fillId="26" borderId="14" xfId="0" applyFont="1" applyFill="1" applyBorder="1" applyAlignment="1">
      <alignment vertical="center" wrapText="1"/>
    </xf>
    <xf numFmtId="49" fontId="50" fillId="26" borderId="14" xfId="0" applyNumberFormat="1" applyFont="1" applyFill="1" applyBorder="1" applyAlignment="1">
      <alignment horizontal="center" vertical="center" wrapText="1"/>
    </xf>
    <xf numFmtId="49" fontId="50" fillId="26" borderId="15" xfId="0" applyNumberFormat="1" applyFont="1" applyFill="1" applyBorder="1" applyAlignment="1">
      <alignment horizontal="center" vertical="center" wrapText="1"/>
    </xf>
    <xf numFmtId="49" fontId="50" fillId="26" borderId="12" xfId="0" applyNumberFormat="1" applyFont="1" applyFill="1" applyBorder="1" applyAlignment="1">
      <alignment horizontal="center" vertical="center" wrapText="1"/>
    </xf>
    <xf numFmtId="49" fontId="50" fillId="26" borderId="13" xfId="0" applyNumberFormat="1" applyFont="1" applyFill="1" applyBorder="1" applyAlignment="1">
      <alignment horizontal="center" vertical="center" wrapText="1"/>
    </xf>
    <xf numFmtId="49" fontId="50" fillId="26" borderId="16" xfId="0" applyNumberFormat="1" applyFont="1" applyFill="1" applyBorder="1" applyAlignment="1">
      <alignment horizontal="center" vertical="center" wrapText="1"/>
    </xf>
    <xf numFmtId="3" fontId="50" fillId="26" borderId="14" xfId="0" applyNumberFormat="1" applyFont="1" applyFill="1" applyBorder="1" applyAlignment="1">
      <alignment horizontal="right" vertical="center" wrapText="1"/>
    </xf>
    <xf numFmtId="173" fontId="42" fillId="0" borderId="0" xfId="0" applyNumberFormat="1" applyFont="1" applyFill="1" applyAlignment="1">
      <alignment vertical="center"/>
    </xf>
    <xf numFmtId="0" fontId="50" fillId="34" borderId="14" xfId="0" applyFont="1" applyFill="1" applyBorder="1" applyAlignment="1">
      <alignment vertical="center" wrapText="1"/>
    </xf>
    <xf numFmtId="49" fontId="50" fillId="34" borderId="14" xfId="0" applyNumberFormat="1" applyFont="1" applyFill="1" applyBorder="1" applyAlignment="1">
      <alignment horizontal="center" vertical="center" wrapText="1"/>
    </xf>
    <xf numFmtId="49" fontId="50" fillId="34" borderId="15" xfId="0" applyNumberFormat="1" applyFont="1" applyFill="1" applyBorder="1" applyAlignment="1">
      <alignment horizontal="center" vertical="center" wrapText="1"/>
    </xf>
    <xf numFmtId="49" fontId="50" fillId="34" borderId="12" xfId="0" applyNumberFormat="1" applyFont="1" applyFill="1" applyBorder="1" applyAlignment="1">
      <alignment horizontal="center" vertical="center" wrapText="1"/>
    </xf>
    <xf numFmtId="49" fontId="50" fillId="34" borderId="13" xfId="0" applyNumberFormat="1" applyFont="1" applyFill="1" applyBorder="1" applyAlignment="1">
      <alignment horizontal="center" vertical="center" wrapText="1"/>
    </xf>
    <xf numFmtId="49" fontId="50" fillId="34" borderId="16" xfId="0" applyNumberFormat="1" applyFont="1" applyFill="1" applyBorder="1" applyAlignment="1">
      <alignment horizontal="center" vertical="center" wrapText="1"/>
    </xf>
    <xf numFmtId="3" fontId="50" fillId="34" borderId="14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vertical="center"/>
    </xf>
    <xf numFmtId="0" fontId="50" fillId="35" borderId="14" xfId="0" applyFont="1" applyFill="1" applyBorder="1" applyAlignment="1">
      <alignment horizontal="justify" vertical="top" wrapText="1"/>
    </xf>
    <xf numFmtId="49" fontId="50" fillId="35" borderId="14" xfId="0" applyNumberFormat="1" applyFont="1" applyFill="1" applyBorder="1" applyAlignment="1">
      <alignment horizontal="center" vertical="center" wrapText="1"/>
    </xf>
    <xf numFmtId="49" fontId="50" fillId="35" borderId="15" xfId="0" applyNumberFormat="1" applyFont="1" applyFill="1" applyBorder="1" applyAlignment="1">
      <alignment horizontal="center" vertical="center" wrapText="1"/>
    </xf>
    <xf numFmtId="49" fontId="50" fillId="35" borderId="12" xfId="0" applyNumberFormat="1" applyFont="1" applyFill="1" applyBorder="1" applyAlignment="1">
      <alignment horizontal="center" vertical="center" wrapText="1"/>
    </xf>
    <xf numFmtId="49" fontId="50" fillId="35" borderId="13" xfId="0" applyNumberFormat="1" applyFont="1" applyFill="1" applyBorder="1" applyAlignment="1">
      <alignment horizontal="center" vertical="center" wrapText="1"/>
    </xf>
    <xf numFmtId="49" fontId="50" fillId="35" borderId="16" xfId="0" applyNumberFormat="1" applyFont="1" applyFill="1" applyBorder="1" applyAlignment="1">
      <alignment horizontal="center" vertical="center" wrapText="1"/>
    </xf>
    <xf numFmtId="3" fontId="50" fillId="35" borderId="14" xfId="0" applyNumberFormat="1" applyFont="1" applyFill="1" applyBorder="1" applyAlignment="1">
      <alignment horizontal="right" vertical="center" wrapText="1"/>
    </xf>
    <xf numFmtId="3" fontId="51" fillId="35" borderId="14" xfId="0" applyNumberFormat="1" applyFont="1" applyFill="1" applyBorder="1" applyAlignment="1">
      <alignment horizontal="right" vertical="center" wrapText="1"/>
    </xf>
    <xf numFmtId="2" fontId="50" fillId="28" borderId="15" xfId="82" applyNumberFormat="1" applyFont="1" applyFill="1" applyBorder="1" applyAlignment="1">
      <alignment horizontal="justify" vertical="top" wrapText="1"/>
      <protection/>
    </xf>
    <xf numFmtId="49" fontId="52" fillId="28" borderId="14" xfId="82" applyNumberFormat="1" applyFont="1" applyFill="1" applyBorder="1" applyAlignment="1">
      <alignment horizontal="center" vertical="center" wrapText="1"/>
      <protection/>
    </xf>
    <xf numFmtId="49" fontId="52" fillId="28" borderId="15" xfId="82" applyNumberFormat="1" applyFont="1" applyFill="1" applyBorder="1" applyAlignment="1">
      <alignment horizontal="center" vertical="center" wrapText="1"/>
      <protection/>
    </xf>
    <xf numFmtId="49" fontId="50" fillId="28" borderId="15" xfId="0" applyNumberFormat="1" applyFont="1" applyFill="1" applyBorder="1" applyAlignment="1">
      <alignment horizontal="right" vertical="center" wrapText="1"/>
    </xf>
    <xf numFmtId="49" fontId="50" fillId="28" borderId="16" xfId="0" applyNumberFormat="1" applyFont="1" applyFill="1" applyBorder="1" applyAlignment="1">
      <alignment vertical="center" wrapText="1"/>
    </xf>
    <xf numFmtId="49" fontId="52" fillId="28" borderId="16" xfId="82" applyNumberFormat="1" applyFont="1" applyFill="1" applyBorder="1" applyAlignment="1">
      <alignment horizontal="center" vertical="center" wrapText="1"/>
      <protection/>
    </xf>
    <xf numFmtId="3" fontId="52" fillId="51" borderId="14" xfId="82" applyNumberFormat="1" applyFont="1" applyFill="1" applyBorder="1" applyAlignment="1">
      <alignment horizontal="right" vertical="center" wrapText="1"/>
      <protection/>
    </xf>
    <xf numFmtId="0" fontId="43" fillId="0" borderId="0" xfId="82" applyFont="1" applyFill="1" applyAlignment="1">
      <alignment vertical="center"/>
      <protection/>
    </xf>
    <xf numFmtId="3" fontId="43" fillId="51" borderId="14" xfId="82" applyNumberFormat="1" applyFont="1" applyFill="1" applyBorder="1" applyAlignment="1">
      <alignment horizontal="right" vertical="center" wrapText="1"/>
      <protection/>
    </xf>
    <xf numFmtId="2" fontId="51" fillId="28" borderId="15" xfId="82" applyNumberFormat="1" applyFont="1" applyFill="1" applyBorder="1" applyAlignment="1">
      <alignment horizontal="justify" vertical="top" wrapText="1"/>
      <protection/>
    </xf>
    <xf numFmtId="49" fontId="43" fillId="28" borderId="14" xfId="82" applyNumberFormat="1" applyFont="1" applyFill="1" applyBorder="1" applyAlignment="1">
      <alignment horizontal="center" vertical="center" wrapText="1"/>
      <protection/>
    </xf>
    <xf numFmtId="49" fontId="43" fillId="28" borderId="15" xfId="82" applyNumberFormat="1" applyFont="1" applyFill="1" applyBorder="1" applyAlignment="1">
      <alignment horizontal="center" vertical="center" wrapText="1"/>
      <protection/>
    </xf>
    <xf numFmtId="49" fontId="51" fillId="28" borderId="19" xfId="0" applyNumberFormat="1" applyFont="1" applyFill="1" applyBorder="1" applyAlignment="1">
      <alignment horizontal="right" vertical="center" wrapText="1"/>
    </xf>
    <xf numFmtId="49" fontId="51" fillId="28" borderId="25" xfId="0" applyNumberFormat="1" applyFont="1" applyFill="1" applyBorder="1" applyAlignment="1">
      <alignment vertical="center" wrapText="1"/>
    </xf>
    <xf numFmtId="49" fontId="43" fillId="28" borderId="16" xfId="82" applyNumberFormat="1" applyFont="1" applyFill="1" applyBorder="1" applyAlignment="1">
      <alignment horizontal="center" vertical="center" wrapText="1"/>
      <protection/>
    </xf>
    <xf numFmtId="0" fontId="18" fillId="0" borderId="0" xfId="82" applyFont="1" applyFill="1" applyAlignment="1">
      <alignment vertical="center"/>
      <protection/>
    </xf>
    <xf numFmtId="0" fontId="51" fillId="0" borderId="14" xfId="0" applyFont="1" applyFill="1" applyBorder="1" applyAlignment="1">
      <alignment horizontal="justify" vertical="top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49" fontId="43" fillId="0" borderId="16" xfId="82" applyNumberFormat="1" applyFont="1" applyFill="1" applyBorder="1" applyAlignment="1">
      <alignment horizontal="center" vertical="center" wrapText="1"/>
      <protection/>
    </xf>
    <xf numFmtId="3" fontId="43" fillId="0" borderId="14" xfId="82" applyNumberFormat="1" applyFont="1" applyFill="1" applyBorder="1" applyAlignment="1">
      <alignment horizontal="right" vertical="center" wrapText="1"/>
      <protection/>
    </xf>
    <xf numFmtId="2" fontId="50" fillId="49" borderId="15" xfId="82" applyNumberFormat="1" applyFont="1" applyFill="1" applyBorder="1" applyAlignment="1">
      <alignment horizontal="justify" vertical="top" wrapText="1"/>
      <protection/>
    </xf>
    <xf numFmtId="49" fontId="52" fillId="49" borderId="14" xfId="82" applyNumberFormat="1" applyFont="1" applyFill="1" applyBorder="1" applyAlignment="1">
      <alignment horizontal="center" vertical="center" wrapText="1"/>
      <protection/>
    </xf>
    <xf numFmtId="49" fontId="52" fillId="49" borderId="15" xfId="82" applyNumberFormat="1" applyFont="1" applyFill="1" applyBorder="1" applyAlignment="1">
      <alignment horizontal="center" vertical="center" wrapText="1"/>
      <protection/>
    </xf>
    <xf numFmtId="49" fontId="50" fillId="49" borderId="19" xfId="0" applyNumberFormat="1" applyFont="1" applyFill="1" applyBorder="1" applyAlignment="1">
      <alignment horizontal="right" vertical="center" wrapText="1"/>
    </xf>
    <xf numFmtId="49" fontId="50" fillId="49" borderId="25" xfId="0" applyNumberFormat="1" applyFont="1" applyFill="1" applyBorder="1" applyAlignment="1">
      <alignment vertical="center" wrapText="1"/>
    </xf>
    <xf numFmtId="49" fontId="52" fillId="49" borderId="16" xfId="82" applyNumberFormat="1" applyFont="1" applyFill="1" applyBorder="1" applyAlignment="1">
      <alignment horizontal="center" vertical="center" wrapText="1"/>
      <protection/>
    </xf>
    <xf numFmtId="3" fontId="52" fillId="49" borderId="14" xfId="82" applyNumberFormat="1" applyFont="1" applyFill="1" applyBorder="1" applyAlignment="1">
      <alignment horizontal="right" vertical="center" wrapText="1"/>
      <protection/>
    </xf>
    <xf numFmtId="2" fontId="51" fillId="28" borderId="14" xfId="82" applyNumberFormat="1" applyFont="1" applyFill="1" applyBorder="1" applyAlignment="1">
      <alignment horizontal="justify" vertical="top" wrapText="1"/>
      <protection/>
    </xf>
    <xf numFmtId="0" fontId="51" fillId="36" borderId="15" xfId="0" applyFont="1" applyFill="1" applyBorder="1" applyAlignment="1">
      <alignment horizontal="justify" vertical="top" wrapText="1"/>
    </xf>
    <xf numFmtId="49" fontId="51" fillId="36" borderId="14" xfId="0" applyNumberFormat="1" applyFont="1" applyFill="1" applyBorder="1" applyAlignment="1">
      <alignment horizontal="center" vertical="center" wrapText="1"/>
    </xf>
    <xf numFmtId="49" fontId="51" fillId="36" borderId="15" xfId="0" applyNumberFormat="1" applyFont="1" applyFill="1" applyBorder="1" applyAlignment="1">
      <alignment horizontal="center" vertical="center" wrapText="1"/>
    </xf>
    <xf numFmtId="49" fontId="51" fillId="36" borderId="16" xfId="0" applyNumberFormat="1" applyFont="1" applyFill="1" applyBorder="1" applyAlignment="1">
      <alignment horizontal="center" vertical="center" wrapText="1"/>
    </xf>
    <xf numFmtId="3" fontId="51" fillId="36" borderId="14" xfId="0" applyNumberFormat="1" applyFont="1" applyFill="1" applyBorder="1" applyAlignment="1">
      <alignment horizontal="right" vertical="center" wrapText="1"/>
    </xf>
    <xf numFmtId="0" fontId="18" fillId="28" borderId="0" xfId="82" applyFont="1" applyFill="1" applyAlignment="1">
      <alignment vertical="center"/>
      <protection/>
    </xf>
    <xf numFmtId="49" fontId="50" fillId="28" borderId="19" xfId="0" applyNumberFormat="1" applyFont="1" applyFill="1" applyBorder="1" applyAlignment="1">
      <alignment horizontal="right" vertical="center" wrapText="1"/>
    </xf>
    <xf numFmtId="49" fontId="50" fillId="28" borderId="25" xfId="0" applyNumberFormat="1" applyFont="1" applyFill="1" applyBorder="1" applyAlignment="1">
      <alignment vertical="center" wrapText="1"/>
    </xf>
    <xf numFmtId="3" fontId="50" fillId="52" borderId="14" xfId="0" applyNumberFormat="1" applyFont="1" applyFill="1" applyBorder="1" applyAlignment="1">
      <alignment horizontal="right" vertical="center" wrapText="1"/>
    </xf>
    <xf numFmtId="3" fontId="51" fillId="51" borderId="14" xfId="0" applyNumberFormat="1" applyFont="1" applyFill="1" applyBorder="1" applyAlignment="1">
      <alignment horizontal="right" vertical="center" wrapText="1"/>
    </xf>
    <xf numFmtId="0" fontId="50" fillId="35" borderId="15" xfId="0" applyFont="1" applyFill="1" applyBorder="1" applyAlignment="1">
      <alignment horizontal="justify" vertical="top" wrapText="1"/>
    </xf>
    <xf numFmtId="49" fontId="51" fillId="35" borderId="14" xfId="0" applyNumberFormat="1" applyFont="1" applyFill="1" applyBorder="1" applyAlignment="1">
      <alignment horizontal="center" vertical="center" wrapText="1"/>
    </xf>
    <xf numFmtId="173" fontId="50" fillId="35" borderId="14" xfId="0" applyNumberFormat="1" applyFont="1" applyFill="1" applyBorder="1" applyAlignment="1">
      <alignment horizontal="right" vertical="center" wrapText="1"/>
    </xf>
    <xf numFmtId="0" fontId="52" fillId="8" borderId="0" xfId="0" applyFont="1" applyFill="1" applyAlignment="1">
      <alignment horizontal="justify" vertical="top" wrapText="1"/>
    </xf>
    <xf numFmtId="49" fontId="50" fillId="38" borderId="14" xfId="0" applyNumberFormat="1" applyFont="1" applyFill="1" applyBorder="1" applyAlignment="1">
      <alignment horizontal="center" vertical="center" wrapText="1"/>
    </xf>
    <xf numFmtId="49" fontId="50" fillId="38" borderId="27" xfId="0" applyNumberFormat="1" applyFont="1" applyFill="1" applyBorder="1" applyAlignment="1">
      <alignment horizontal="center" vertical="center" wrapText="1"/>
    </xf>
    <xf numFmtId="49" fontId="50" fillId="38" borderId="12" xfId="0" applyNumberFormat="1" applyFont="1" applyFill="1" applyBorder="1" applyAlignment="1">
      <alignment horizontal="right" vertical="center" wrapText="1"/>
    </xf>
    <xf numFmtId="49" fontId="50" fillId="38" borderId="13" xfId="0" applyNumberFormat="1" applyFont="1" applyFill="1" applyBorder="1" applyAlignment="1">
      <alignment horizontal="left" vertical="center" wrapText="1"/>
    </xf>
    <xf numFmtId="173" fontId="50" fillId="38" borderId="14" xfId="0" applyNumberFormat="1" applyFont="1" applyFill="1" applyBorder="1" applyAlignment="1">
      <alignment horizontal="right" vertical="center" wrapText="1"/>
    </xf>
    <xf numFmtId="2" fontId="51" fillId="25" borderId="15" xfId="82" applyNumberFormat="1" applyFont="1" applyFill="1" applyBorder="1" applyAlignment="1">
      <alignment horizontal="justify" vertical="top" wrapText="1"/>
      <protection/>
    </xf>
    <xf numFmtId="49" fontId="43" fillId="25" borderId="14" xfId="82" applyNumberFormat="1" applyFont="1" applyFill="1" applyBorder="1" applyAlignment="1">
      <alignment horizontal="center" vertical="center" wrapText="1"/>
      <protection/>
    </xf>
    <xf numFmtId="49" fontId="43" fillId="25" borderId="15" xfId="82" applyNumberFormat="1" applyFont="1" applyFill="1" applyBorder="1" applyAlignment="1">
      <alignment horizontal="center" vertical="center" wrapText="1"/>
      <protection/>
    </xf>
    <xf numFmtId="49" fontId="51" fillId="25" borderId="15" xfId="0" applyNumberFormat="1" applyFont="1" applyFill="1" applyBorder="1" applyAlignment="1">
      <alignment horizontal="right" vertical="center" wrapText="1"/>
    </xf>
    <xf numFmtId="49" fontId="51" fillId="25" borderId="16" xfId="0" applyNumberFormat="1" applyFont="1" applyFill="1" applyBorder="1" applyAlignment="1">
      <alignment vertical="center" wrapText="1"/>
    </xf>
    <xf numFmtId="49" fontId="43" fillId="25" borderId="16" xfId="82" applyNumberFormat="1" applyFont="1" applyFill="1" applyBorder="1" applyAlignment="1">
      <alignment horizontal="center" vertical="center" wrapText="1"/>
      <protection/>
    </xf>
    <xf numFmtId="173" fontId="43" fillId="25" borderId="14" xfId="82" applyNumberFormat="1" applyFont="1" applyFill="1" applyBorder="1" applyAlignment="1">
      <alignment horizontal="right" vertical="center" wrapText="1"/>
      <protection/>
    </xf>
    <xf numFmtId="2" fontId="51" fillId="4" borderId="15" xfId="82" applyNumberFormat="1" applyFont="1" applyFill="1" applyBorder="1" applyAlignment="1">
      <alignment horizontal="justify" vertical="top" wrapText="1"/>
      <protection/>
    </xf>
    <xf numFmtId="49" fontId="43" fillId="4" borderId="14" xfId="82" applyNumberFormat="1" applyFont="1" applyFill="1" applyBorder="1" applyAlignment="1">
      <alignment horizontal="center" vertical="center" wrapText="1"/>
      <protection/>
    </xf>
    <xf numFmtId="49" fontId="43" fillId="4" borderId="15" xfId="82" applyNumberFormat="1" applyFont="1" applyFill="1" applyBorder="1" applyAlignment="1">
      <alignment horizontal="center" vertical="center" wrapText="1"/>
      <protection/>
    </xf>
    <xf numFmtId="49" fontId="51" fillId="4" borderId="15" xfId="0" applyNumberFormat="1" applyFont="1" applyFill="1" applyBorder="1" applyAlignment="1">
      <alignment horizontal="right" vertical="center" wrapText="1"/>
    </xf>
    <xf numFmtId="49" fontId="51" fillId="4" borderId="16" xfId="0" applyNumberFormat="1" applyFont="1" applyFill="1" applyBorder="1" applyAlignment="1">
      <alignment vertical="center" wrapText="1"/>
    </xf>
    <xf numFmtId="49" fontId="43" fillId="4" borderId="16" xfId="82" applyNumberFormat="1" applyFont="1" applyFill="1" applyBorder="1" applyAlignment="1">
      <alignment horizontal="center" vertical="center" wrapText="1"/>
      <protection/>
    </xf>
    <xf numFmtId="173" fontId="43" fillId="4" borderId="14" xfId="82" applyNumberFormat="1" applyFont="1" applyFill="1" applyBorder="1" applyAlignment="1">
      <alignment horizontal="right" vertical="center" wrapText="1"/>
      <protection/>
    </xf>
    <xf numFmtId="0" fontId="51" fillId="24" borderId="22" xfId="0" applyFont="1" applyFill="1" applyBorder="1" applyAlignment="1">
      <alignment horizontal="justify" vertical="top" wrapText="1"/>
    </xf>
    <xf numFmtId="49" fontId="51" fillId="27" borderId="15" xfId="0" applyNumberFormat="1" applyFont="1" applyFill="1" applyBorder="1" applyAlignment="1">
      <alignment horizontal="right" vertical="center" wrapText="1"/>
    </xf>
    <xf numFmtId="49" fontId="51" fillId="27" borderId="16" xfId="0" applyNumberFormat="1" applyFont="1" applyFill="1" applyBorder="1" applyAlignment="1">
      <alignment vertical="center" wrapText="1"/>
    </xf>
    <xf numFmtId="173" fontId="51" fillId="0" borderId="14" xfId="0" applyNumberFormat="1" applyFont="1" applyFill="1" applyBorder="1" applyAlignment="1">
      <alignment horizontal="right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43" fillId="0" borderId="0" xfId="72" applyFont="1" applyFill="1" applyAlignment="1">
      <alignment vertical="center"/>
      <protection/>
    </xf>
    <xf numFmtId="0" fontId="60" fillId="53" borderId="14" xfId="0" applyFont="1" applyFill="1" applyBorder="1" applyAlignment="1">
      <alignment horizontal="left" vertical="top" wrapText="1"/>
    </xf>
    <xf numFmtId="49" fontId="50" fillId="55" borderId="14" xfId="0" applyNumberFormat="1" applyFont="1" applyFill="1" applyBorder="1" applyAlignment="1">
      <alignment horizontal="center" vertical="center" wrapText="1"/>
    </xf>
    <xf numFmtId="49" fontId="50" fillId="55" borderId="16" xfId="0" applyNumberFormat="1" applyFont="1" applyFill="1" applyBorder="1" applyAlignment="1">
      <alignment horizontal="center" vertical="center" wrapText="1"/>
    </xf>
    <xf numFmtId="0" fontId="50" fillId="55" borderId="15" xfId="0" applyFont="1" applyFill="1" applyBorder="1" applyAlignment="1">
      <alignment horizontal="right" vertical="center" wrapText="1"/>
    </xf>
    <xf numFmtId="49" fontId="50" fillId="55" borderId="16" xfId="0" applyNumberFormat="1" applyFont="1" applyFill="1" applyBorder="1" applyAlignment="1">
      <alignment horizontal="left" vertical="center" wrapText="1"/>
    </xf>
    <xf numFmtId="1" fontId="60" fillId="49" borderId="14" xfId="0" applyNumberFormat="1" applyFont="1" applyFill="1" applyBorder="1" applyAlignment="1">
      <alignment horizontal="right" vertical="center"/>
    </xf>
    <xf numFmtId="0" fontId="61" fillId="0" borderId="14" xfId="0" applyFont="1" applyBorder="1" applyAlignment="1">
      <alignment horizontal="left" vertical="top" wrapText="1"/>
    </xf>
    <xf numFmtId="0" fontId="51" fillId="36" borderId="15" xfId="0" applyFont="1" applyFill="1" applyBorder="1" applyAlignment="1">
      <alignment horizontal="right" vertical="center" wrapText="1"/>
    </xf>
    <xf numFmtId="49" fontId="51" fillId="36" borderId="16" xfId="0" applyNumberFormat="1" applyFont="1" applyFill="1" applyBorder="1" applyAlignment="1">
      <alignment horizontal="left" vertical="center" wrapText="1"/>
    </xf>
    <xf numFmtId="49" fontId="50" fillId="36" borderId="14" xfId="0" applyNumberFormat="1" applyFont="1" applyFill="1" applyBorder="1" applyAlignment="1">
      <alignment horizontal="center" vertical="center" wrapText="1"/>
    </xf>
    <xf numFmtId="3" fontId="51" fillId="52" borderId="23" xfId="0" applyNumberFormat="1" applyFont="1" applyFill="1" applyBorder="1" applyAlignment="1">
      <alignment horizontal="right" vertical="center" wrapText="1"/>
    </xf>
    <xf numFmtId="3" fontId="51" fillId="52" borderId="14" xfId="0" applyNumberFormat="1" applyFont="1" applyFill="1" applyBorder="1" applyAlignment="1">
      <alignment horizontal="right" vertical="center" wrapText="1"/>
    </xf>
    <xf numFmtId="0" fontId="62" fillId="0" borderId="36" xfId="0" applyFont="1" applyFill="1" applyBorder="1" applyAlignment="1">
      <alignment horizontal="left" vertical="top" wrapText="1"/>
    </xf>
    <xf numFmtId="0" fontId="61" fillId="0" borderId="14" xfId="0" applyFont="1" applyBorder="1" applyAlignment="1">
      <alignment vertical="top" wrapText="1"/>
    </xf>
    <xf numFmtId="3" fontId="51" fillId="0" borderId="14" xfId="0" applyNumberFormat="1" applyFont="1" applyBorder="1" applyAlignment="1">
      <alignment horizontal="right" vertical="center" wrapText="1"/>
    </xf>
    <xf numFmtId="0" fontId="62" fillId="0" borderId="39" xfId="0" applyFont="1" applyFill="1" applyBorder="1" applyAlignment="1">
      <alignment horizontal="left" vertical="top" wrapText="1"/>
    </xf>
    <xf numFmtId="3" fontId="51" fillId="36" borderId="23" xfId="0" applyNumberFormat="1" applyFont="1" applyFill="1" applyBorder="1" applyAlignment="1">
      <alignment horizontal="right" vertical="center" wrapText="1"/>
    </xf>
    <xf numFmtId="0" fontId="50" fillId="55" borderId="14" xfId="0" applyFont="1" applyFill="1" applyBorder="1" applyAlignment="1">
      <alignment horizontal="justify" vertical="top" wrapText="1"/>
    </xf>
    <xf numFmtId="49" fontId="50" fillId="55" borderId="15" xfId="0" applyNumberFormat="1" applyFont="1" applyFill="1" applyBorder="1" applyAlignment="1">
      <alignment horizontal="right" vertical="center" wrapText="1"/>
    </xf>
    <xf numFmtId="3" fontId="52" fillId="53" borderId="14" xfId="82" applyNumberFormat="1" applyFont="1" applyFill="1" applyBorder="1" applyAlignment="1">
      <alignment horizontal="right" vertical="center" wrapText="1"/>
      <protection/>
    </xf>
    <xf numFmtId="0" fontId="61" fillId="28" borderId="14" xfId="0" applyFont="1" applyFill="1" applyBorder="1" applyAlignment="1">
      <alignment horizontal="left" vertical="top" wrapText="1"/>
    </xf>
    <xf numFmtId="49" fontId="51" fillId="36" borderId="15" xfId="0" applyNumberFormat="1" applyFont="1" applyFill="1" applyBorder="1" applyAlignment="1">
      <alignment horizontal="right" vertical="center" wrapText="1"/>
    </xf>
    <xf numFmtId="2" fontId="43" fillId="27" borderId="14" xfId="82" applyNumberFormat="1" applyFont="1" applyFill="1" applyBorder="1" applyAlignment="1">
      <alignment horizontal="left" vertical="top" wrapText="1"/>
      <protection/>
    </xf>
    <xf numFmtId="0" fontId="51" fillId="0" borderId="14" xfId="0" applyFont="1" applyBorder="1" applyAlignment="1">
      <alignment horizontal="justify" vertical="top" wrapText="1"/>
    </xf>
    <xf numFmtId="0" fontId="51" fillId="0" borderId="32" xfId="0" applyFont="1" applyFill="1" applyBorder="1" applyAlignment="1">
      <alignment horizontal="justify" vertical="top" wrapText="1"/>
    </xf>
    <xf numFmtId="49" fontId="51" fillId="36" borderId="37" xfId="0" applyNumberFormat="1" applyFont="1" applyFill="1" applyBorder="1" applyAlignment="1">
      <alignment horizontal="center" vertical="center" wrapText="1"/>
    </xf>
    <xf numFmtId="49" fontId="51" fillId="36" borderId="19" xfId="0" applyNumberFormat="1" applyFont="1" applyFill="1" applyBorder="1" applyAlignment="1">
      <alignment horizontal="right" vertical="center" wrapText="1"/>
    </xf>
    <xf numFmtId="49" fontId="51" fillId="36" borderId="25" xfId="0" applyNumberFormat="1" applyFont="1" applyFill="1" applyBorder="1" applyAlignment="1">
      <alignment horizontal="left" vertical="center" wrapText="1"/>
    </xf>
    <xf numFmtId="0" fontId="50" fillId="28" borderId="23" xfId="0" applyFont="1" applyFill="1" applyBorder="1" applyAlignment="1">
      <alignment horizontal="justify" vertical="top" wrapText="1"/>
    </xf>
    <xf numFmtId="49" fontId="50" fillId="36" borderId="26" xfId="0" applyNumberFormat="1" applyFont="1" applyFill="1" applyBorder="1" applyAlignment="1">
      <alignment horizontal="center" vertical="center" wrapText="1"/>
    </xf>
    <xf numFmtId="0" fontId="50" fillId="36" borderId="28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right" vertical="center" wrapText="1"/>
    </xf>
    <xf numFmtId="49" fontId="50" fillId="36" borderId="25" xfId="0" applyNumberFormat="1" applyFont="1" applyFill="1" applyBorder="1" applyAlignment="1">
      <alignment horizontal="left" vertical="center" wrapText="1"/>
    </xf>
    <xf numFmtId="49" fontId="50" fillId="36" borderId="29" xfId="0" applyNumberFormat="1" applyFont="1" applyFill="1" applyBorder="1" applyAlignment="1">
      <alignment horizontal="center" vertical="center" wrapText="1"/>
    </xf>
    <xf numFmtId="3" fontId="50" fillId="36" borderId="23" xfId="0" applyNumberFormat="1" applyFont="1" applyFill="1" applyBorder="1" applyAlignment="1">
      <alignment horizontal="right" vertical="center" wrapText="1"/>
    </xf>
    <xf numFmtId="0" fontId="51" fillId="28" borderId="14" xfId="0" applyFont="1" applyFill="1" applyBorder="1" applyAlignment="1">
      <alignment horizontal="justify" vertical="top" wrapText="1"/>
    </xf>
    <xf numFmtId="49" fontId="51" fillId="28" borderId="18" xfId="0" applyNumberFormat="1" applyFont="1" applyFill="1" applyBorder="1" applyAlignment="1">
      <alignment horizontal="center" vertical="center" wrapText="1"/>
    </xf>
    <xf numFmtId="0" fontId="51" fillId="28" borderId="18" xfId="0" applyFont="1" applyFill="1" applyBorder="1" applyAlignment="1">
      <alignment horizontal="center" vertical="center" wrapText="1"/>
    </xf>
    <xf numFmtId="49" fontId="51" fillId="28" borderId="27" xfId="0" applyNumberFormat="1" applyFont="1" applyFill="1" applyBorder="1" applyAlignment="1">
      <alignment horizontal="center" vertical="center" wrapText="1"/>
    </xf>
    <xf numFmtId="49" fontId="51" fillId="28" borderId="22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justify" vertical="top" wrapText="1"/>
    </xf>
    <xf numFmtId="49" fontId="51" fillId="0" borderId="22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24" borderId="12" xfId="0" applyFont="1" applyFill="1" applyBorder="1" applyAlignment="1">
      <alignment horizontal="right" vertical="center" wrapText="1"/>
    </xf>
    <xf numFmtId="49" fontId="51" fillId="24" borderId="13" xfId="0" applyNumberFormat="1" applyFont="1" applyFill="1" applyBorder="1" applyAlignment="1">
      <alignment horizontal="left" vertical="center" wrapText="1"/>
    </xf>
    <xf numFmtId="3" fontId="51" fillId="0" borderId="11" xfId="0" applyNumberFormat="1" applyFont="1" applyFill="1" applyBorder="1" applyAlignment="1">
      <alignment horizontal="right" vertical="center" wrapText="1"/>
    </xf>
    <xf numFmtId="0" fontId="52" fillId="28" borderId="15" xfId="0" applyFont="1" applyFill="1" applyBorder="1" applyAlignment="1">
      <alignment horizontal="justify" vertical="top" wrapText="1"/>
    </xf>
    <xf numFmtId="49" fontId="50" fillId="36" borderId="32" xfId="0" applyNumberFormat="1" applyFont="1" applyFill="1" applyBorder="1" applyAlignment="1">
      <alignment horizontal="center" vertical="center" wrapText="1"/>
    </xf>
    <xf numFmtId="49" fontId="50" fillId="36" borderId="15" xfId="0" applyNumberFormat="1" applyFont="1" applyFill="1" applyBorder="1" applyAlignment="1">
      <alignment horizontal="right" vertical="center" wrapText="1"/>
    </xf>
    <xf numFmtId="49" fontId="50" fillId="36" borderId="16" xfId="0" applyNumberFormat="1" applyFont="1" applyFill="1" applyBorder="1" applyAlignment="1">
      <alignment horizontal="left" vertical="center" wrapText="1"/>
    </xf>
    <xf numFmtId="49" fontId="50" fillId="36" borderId="31" xfId="0" applyNumberFormat="1" applyFont="1" applyFill="1" applyBorder="1" applyAlignment="1">
      <alignment horizontal="center" vertical="center" wrapText="1"/>
    </xf>
    <xf numFmtId="3" fontId="50" fillId="36" borderId="14" xfId="0" applyNumberFormat="1" applyFont="1" applyFill="1" applyBorder="1" applyAlignment="1">
      <alignment horizontal="right" vertical="center" wrapText="1"/>
    </xf>
    <xf numFmtId="0" fontId="43" fillId="28" borderId="14" xfId="0" applyFont="1" applyFill="1" applyBorder="1" applyAlignment="1">
      <alignment horizontal="justify" vertical="top" wrapText="1"/>
    </xf>
    <xf numFmtId="49" fontId="51" fillId="36" borderId="33" xfId="0" applyNumberFormat="1" applyFont="1" applyFill="1" applyBorder="1" applyAlignment="1">
      <alignment horizontal="center" vertical="center" wrapText="1"/>
    </xf>
    <xf numFmtId="49" fontId="51" fillId="28" borderId="14" xfId="0" applyNumberFormat="1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right" vertical="center" wrapText="1"/>
    </xf>
    <xf numFmtId="49" fontId="51" fillId="36" borderId="13" xfId="0" applyNumberFormat="1" applyFont="1" applyFill="1" applyBorder="1" applyAlignment="1">
      <alignment horizontal="left" vertical="center" wrapText="1"/>
    </xf>
    <xf numFmtId="49" fontId="51" fillId="28" borderId="16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justify" vertical="top"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63" fillId="28" borderId="14" xfId="0" applyFont="1" applyFill="1" applyBorder="1" applyAlignment="1">
      <alignment horizontal="left" vertical="top" wrapText="1"/>
    </xf>
    <xf numFmtId="0" fontId="62" fillId="0" borderId="14" xfId="0" applyFont="1" applyFill="1" applyBorder="1" applyAlignment="1">
      <alignment horizontal="left" vertical="top" wrapText="1"/>
    </xf>
    <xf numFmtId="3" fontId="51" fillId="0" borderId="14" xfId="0" applyNumberFormat="1" applyFont="1" applyBorder="1" applyAlignment="1">
      <alignment vertical="center" wrapText="1"/>
    </xf>
    <xf numFmtId="0" fontId="51" fillId="0" borderId="0" xfId="0" applyFont="1" applyAlignment="1">
      <alignment vertical="center"/>
    </xf>
    <xf numFmtId="173" fontId="51" fillId="27" borderId="14" xfId="0" applyNumberFormat="1" applyFont="1" applyFill="1" applyBorder="1" applyAlignment="1">
      <alignment horizontal="right" vertical="center" wrapText="1"/>
    </xf>
    <xf numFmtId="0" fontId="60" fillId="49" borderId="14" xfId="0" applyFont="1" applyFill="1" applyBorder="1" applyAlignment="1">
      <alignment horizontal="left" vertical="top" wrapText="1"/>
    </xf>
    <xf numFmtId="49" fontId="50" fillId="49" borderId="14" xfId="0" applyNumberFormat="1" applyFont="1" applyFill="1" applyBorder="1" applyAlignment="1">
      <alignment horizontal="center" vertical="center" wrapText="1"/>
    </xf>
    <xf numFmtId="49" fontId="50" fillId="49" borderId="15" xfId="0" applyNumberFormat="1" applyFont="1" applyFill="1" applyBorder="1" applyAlignment="1">
      <alignment horizontal="center" vertical="center" wrapText="1"/>
    </xf>
    <xf numFmtId="0" fontId="50" fillId="50" borderId="12" xfId="0" applyFont="1" applyFill="1" applyBorder="1" applyAlignment="1">
      <alignment horizontal="right" vertical="center" wrapText="1"/>
    </xf>
    <xf numFmtId="49" fontId="50" fillId="50" borderId="13" xfId="0" applyNumberFormat="1" applyFont="1" applyFill="1" applyBorder="1" applyAlignment="1">
      <alignment horizontal="left" vertical="center" wrapText="1"/>
    </xf>
    <xf numFmtId="49" fontId="50" fillId="49" borderId="16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1" fontId="61" fillId="51" borderId="14" xfId="0" applyNumberFormat="1" applyFont="1" applyFill="1" applyBorder="1" applyAlignment="1">
      <alignment horizontal="right" vertical="center"/>
    </xf>
    <xf numFmtId="0" fontId="52" fillId="34" borderId="14" xfId="0" applyFont="1" applyFill="1" applyBorder="1" applyAlignment="1">
      <alignment horizontal="justify" vertical="top" wrapText="1"/>
    </xf>
    <xf numFmtId="49" fontId="52" fillId="34" borderId="14" xfId="0" applyNumberFormat="1" applyFont="1" applyFill="1" applyBorder="1" applyAlignment="1">
      <alignment horizontal="center" vertical="center" wrapText="1"/>
    </xf>
    <xf numFmtId="49" fontId="52" fillId="34" borderId="15" xfId="0" applyNumberFormat="1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49" fontId="52" fillId="34" borderId="16" xfId="0" applyNumberFormat="1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justify" vertical="top" wrapText="1"/>
    </xf>
    <xf numFmtId="49" fontId="52" fillId="35" borderId="14" xfId="0" applyNumberFormat="1" applyFont="1" applyFill="1" applyBorder="1" applyAlignment="1">
      <alignment horizontal="center" vertical="center" wrapText="1"/>
    </xf>
    <xf numFmtId="0" fontId="50" fillId="35" borderId="34" xfId="0" applyFont="1" applyFill="1" applyBorder="1" applyAlignment="1">
      <alignment horizontal="center" vertical="center" wrapText="1"/>
    </xf>
    <xf numFmtId="0" fontId="50" fillId="35" borderId="35" xfId="0" applyFont="1" applyFill="1" applyBorder="1" applyAlignment="1">
      <alignment horizontal="center" vertical="center" wrapText="1"/>
    </xf>
    <xf numFmtId="0" fontId="52" fillId="0" borderId="0" xfId="72" applyFont="1" applyFill="1" applyAlignment="1">
      <alignment vertical="center"/>
      <protection/>
    </xf>
    <xf numFmtId="49" fontId="43" fillId="28" borderId="14" xfId="0" applyNumberFormat="1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right" vertical="center" wrapText="1"/>
    </xf>
    <xf numFmtId="0" fontId="51" fillId="37" borderId="14" xfId="0" applyFont="1" applyFill="1" applyBorder="1" applyAlignment="1">
      <alignment horizontal="justify" vertical="top" wrapText="1"/>
    </xf>
    <xf numFmtId="0" fontId="50" fillId="34" borderId="14" xfId="0" applyFont="1" applyFill="1" applyBorder="1" applyAlignment="1">
      <alignment horizontal="justify" vertical="top" wrapText="1"/>
    </xf>
    <xf numFmtId="49" fontId="50" fillId="34" borderId="14" xfId="70" applyNumberFormat="1" applyFont="1" applyFill="1" applyBorder="1" applyAlignment="1">
      <alignment horizontal="center" vertical="center" wrapText="1"/>
      <protection/>
    </xf>
    <xf numFmtId="173" fontId="52" fillId="34" borderId="14" xfId="70" applyNumberFormat="1" applyFont="1" applyFill="1" applyBorder="1" applyAlignment="1">
      <alignment horizontal="right" vertical="center" wrapText="1"/>
      <protection/>
    </xf>
    <xf numFmtId="0" fontId="43" fillId="0" borderId="0" xfId="72" applyFont="1" applyFill="1" applyAlignment="1">
      <alignment horizontal="center" vertical="center"/>
      <protection/>
    </xf>
    <xf numFmtId="49" fontId="50" fillId="35" borderId="14" xfId="70" applyNumberFormat="1" applyFont="1" applyFill="1" applyBorder="1" applyAlignment="1">
      <alignment horizontal="center" vertical="center" wrapText="1"/>
      <protection/>
    </xf>
    <xf numFmtId="0" fontId="50" fillId="50" borderId="14" xfId="0" applyFont="1" applyFill="1" applyBorder="1" applyAlignment="1">
      <alignment horizontal="justify" vertical="top" wrapText="1"/>
    </xf>
    <xf numFmtId="49" fontId="50" fillId="50" borderId="14" xfId="70" applyNumberFormat="1" applyFont="1" applyFill="1" applyBorder="1" applyAlignment="1">
      <alignment horizontal="center" vertical="center" wrapText="1"/>
      <protection/>
    </xf>
    <xf numFmtId="49" fontId="50" fillId="50" borderId="15" xfId="0" applyNumberFormat="1" applyFont="1" applyFill="1" applyBorder="1" applyAlignment="1">
      <alignment horizontal="right" vertical="center" wrapText="1"/>
    </xf>
    <xf numFmtId="49" fontId="50" fillId="50" borderId="16" xfId="0" applyNumberFormat="1" applyFont="1" applyFill="1" applyBorder="1" applyAlignment="1">
      <alignment horizontal="left" vertical="center" wrapText="1"/>
    </xf>
    <xf numFmtId="49" fontId="50" fillId="50" borderId="14" xfId="0" applyNumberFormat="1" applyFont="1" applyFill="1" applyBorder="1" applyAlignment="1">
      <alignment horizontal="center" vertical="center" wrapText="1"/>
    </xf>
    <xf numFmtId="49" fontId="50" fillId="28" borderId="14" xfId="0" applyNumberFormat="1" applyFont="1" applyFill="1" applyBorder="1" applyAlignment="1">
      <alignment horizontal="center" vertical="center" wrapText="1"/>
    </xf>
    <xf numFmtId="173" fontId="50" fillId="51" borderId="14" xfId="0" applyNumberFormat="1" applyFont="1" applyFill="1" applyBorder="1" applyAlignment="1">
      <alignment horizontal="right" vertical="center" wrapText="1"/>
    </xf>
    <xf numFmtId="0" fontId="52" fillId="0" borderId="0" xfId="72" applyFont="1" applyFill="1" applyAlignment="1">
      <alignment horizontal="center" vertical="center"/>
      <protection/>
    </xf>
    <xf numFmtId="173" fontId="51" fillId="51" borderId="14" xfId="0" applyNumberFormat="1" applyFont="1" applyFill="1" applyBorder="1" applyAlignment="1">
      <alignment horizontal="right" vertical="center" wrapText="1"/>
    </xf>
    <xf numFmtId="2" fontId="43" fillId="27" borderId="14" xfId="82" applyNumberFormat="1" applyFont="1" applyFill="1" applyBorder="1" applyAlignment="1">
      <alignment horizontal="left" vertical="center" wrapText="1"/>
      <protection/>
    </xf>
    <xf numFmtId="49" fontId="51" fillId="28" borderId="14" xfId="70" applyNumberFormat="1" applyFont="1" applyFill="1" applyBorder="1" applyAlignment="1">
      <alignment horizontal="center" vertical="center" wrapText="1"/>
      <protection/>
    </xf>
    <xf numFmtId="49" fontId="51" fillId="0" borderId="14" xfId="70" applyNumberFormat="1" applyFont="1" applyFill="1" applyBorder="1" applyAlignment="1">
      <alignment horizontal="center" vertical="center" wrapText="1"/>
      <protection/>
    </xf>
    <xf numFmtId="0" fontId="43" fillId="28" borderId="0" xfId="72" applyFont="1" applyFill="1" applyAlignment="1">
      <alignment vertical="center"/>
      <protection/>
    </xf>
    <xf numFmtId="0" fontId="50" fillId="8" borderId="14" xfId="0" applyFont="1" applyFill="1" applyBorder="1" applyAlignment="1">
      <alignment horizontal="justify" vertical="top" wrapText="1"/>
    </xf>
    <xf numFmtId="49" fontId="52" fillId="38" borderId="14" xfId="0" applyNumberFormat="1" applyFont="1" applyFill="1" applyBorder="1" applyAlignment="1">
      <alignment horizontal="center" vertical="center" wrapText="1"/>
    </xf>
    <xf numFmtId="0" fontId="51" fillId="25" borderId="14" xfId="0" applyFont="1" applyFill="1" applyBorder="1" applyAlignment="1">
      <alignment horizontal="justify" vertical="top" wrapText="1"/>
    </xf>
    <xf numFmtId="49" fontId="43" fillId="40" borderId="14" xfId="0" applyNumberFormat="1" applyFont="1" applyFill="1" applyBorder="1" applyAlignment="1">
      <alignment horizontal="center" vertical="center" wrapText="1"/>
    </xf>
    <xf numFmtId="49" fontId="51" fillId="40" borderId="15" xfId="0" applyNumberFormat="1" applyFont="1" applyFill="1" applyBorder="1" applyAlignment="1">
      <alignment horizontal="right" vertical="center" wrapText="1"/>
    </xf>
    <xf numFmtId="49" fontId="51" fillId="40" borderId="16" xfId="0" applyNumberFormat="1" applyFont="1" applyFill="1" applyBorder="1" applyAlignment="1">
      <alignment horizontal="left" vertical="center" wrapText="1"/>
    </xf>
    <xf numFmtId="173" fontId="51" fillId="40" borderId="14" xfId="0" applyNumberFormat="1" applyFont="1" applyFill="1" applyBorder="1" applyAlignment="1">
      <alignment horizontal="right" vertical="center" wrapText="1"/>
    </xf>
    <xf numFmtId="49" fontId="43" fillId="4" borderId="14" xfId="0" applyNumberFormat="1" applyFont="1" applyFill="1" applyBorder="1" applyAlignment="1">
      <alignment horizontal="center" vertical="center" wrapText="1"/>
    </xf>
    <xf numFmtId="49" fontId="51" fillId="41" borderId="15" xfId="0" applyNumberFormat="1" applyFont="1" applyFill="1" applyBorder="1" applyAlignment="1">
      <alignment horizontal="right" vertical="center" wrapText="1"/>
    </xf>
    <xf numFmtId="49" fontId="51" fillId="41" borderId="16" xfId="0" applyNumberFormat="1" applyFont="1" applyFill="1" applyBorder="1" applyAlignment="1">
      <alignment horizontal="left" vertical="center" wrapText="1"/>
    </xf>
    <xf numFmtId="49" fontId="51" fillId="4" borderId="14" xfId="0" applyNumberFormat="1" applyFont="1" applyFill="1" applyBorder="1" applyAlignment="1">
      <alignment horizontal="center" vertical="center" wrapText="1"/>
    </xf>
    <xf numFmtId="173" fontId="51" fillId="41" borderId="14" xfId="0" applyNumberFormat="1" applyFont="1" applyFill="1" applyBorder="1" applyAlignment="1">
      <alignment horizontal="right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173" fontId="50" fillId="34" borderId="14" xfId="0" applyNumberFormat="1" applyFont="1" applyFill="1" applyBorder="1" applyAlignment="1">
      <alignment horizontal="right" vertical="center" wrapText="1"/>
    </xf>
    <xf numFmtId="0" fontId="50" fillId="29" borderId="14" xfId="0" applyFont="1" applyFill="1" applyBorder="1" applyAlignment="1">
      <alignment horizontal="justify" vertical="top" wrapText="1"/>
    </xf>
    <xf numFmtId="49" fontId="50" fillId="29" borderId="14" xfId="0" applyNumberFormat="1" applyFont="1" applyFill="1" applyBorder="1" applyAlignment="1">
      <alignment horizontal="center" vertical="center" wrapText="1"/>
    </xf>
    <xf numFmtId="49" fontId="50" fillId="29" borderId="15" xfId="0" applyNumberFormat="1" applyFont="1" applyFill="1" applyBorder="1" applyAlignment="1">
      <alignment horizontal="center" vertical="center" wrapText="1"/>
    </xf>
    <xf numFmtId="0" fontId="50" fillId="29" borderId="34" xfId="0" applyFont="1" applyFill="1" applyBorder="1" applyAlignment="1">
      <alignment horizontal="right" vertical="center" wrapText="1"/>
    </xf>
    <xf numFmtId="49" fontId="50" fillId="29" borderId="35" xfId="0" applyNumberFormat="1" applyFont="1" applyFill="1" applyBorder="1" applyAlignment="1">
      <alignment vertical="center" wrapText="1"/>
    </xf>
    <xf numFmtId="49" fontId="50" fillId="29" borderId="16" xfId="0" applyNumberFormat="1" applyFont="1" applyFill="1" applyBorder="1" applyAlignment="1">
      <alignment horizontal="center" vertical="center" wrapText="1"/>
    </xf>
    <xf numFmtId="173" fontId="50" fillId="29" borderId="14" xfId="0" applyNumberFormat="1" applyFont="1" applyFill="1" applyBorder="1" applyAlignment="1">
      <alignment horizontal="right" vertical="center" wrapText="1"/>
    </xf>
    <xf numFmtId="49" fontId="51" fillId="63" borderId="15" xfId="0" applyNumberFormat="1" applyFont="1" applyFill="1" applyBorder="1" applyAlignment="1">
      <alignment horizontal="right" vertical="center" wrapText="1"/>
    </xf>
    <xf numFmtId="49" fontId="51" fillId="63" borderId="16" xfId="0" applyNumberFormat="1" applyFont="1" applyFill="1" applyBorder="1" applyAlignment="1">
      <alignment vertical="center" wrapText="1"/>
    </xf>
    <xf numFmtId="173" fontId="52" fillId="8" borderId="14" xfId="82" applyNumberFormat="1" applyFont="1" applyFill="1" applyBorder="1" applyAlignment="1">
      <alignment horizontal="right" vertical="center" wrapText="1"/>
      <protection/>
    </xf>
    <xf numFmtId="0" fontId="61" fillId="32" borderId="14" xfId="0" applyFont="1" applyFill="1" applyBorder="1" applyAlignment="1">
      <alignment horizontal="left" vertical="top" wrapText="1"/>
    </xf>
    <xf numFmtId="49" fontId="51" fillId="32" borderId="15" xfId="0" applyNumberFormat="1" applyFont="1" applyFill="1" applyBorder="1" applyAlignment="1">
      <alignment horizontal="right" vertical="center" wrapText="1"/>
    </xf>
    <xf numFmtId="49" fontId="51" fillId="32" borderId="16" xfId="0" applyNumberFormat="1" applyFont="1" applyFill="1" applyBorder="1" applyAlignment="1">
      <alignment vertical="center" wrapText="1"/>
    </xf>
    <xf numFmtId="49" fontId="52" fillId="25" borderId="16" xfId="72" applyNumberFormat="1" applyFont="1" applyFill="1" applyBorder="1" applyAlignment="1">
      <alignment horizontal="center" vertical="center" wrapText="1"/>
      <protection/>
    </xf>
    <xf numFmtId="173" fontId="43" fillId="25" borderId="14" xfId="72" applyNumberFormat="1" applyFont="1" applyFill="1" applyBorder="1" applyAlignment="1">
      <alignment horizontal="right" vertical="center" wrapText="1"/>
      <protection/>
    </xf>
    <xf numFmtId="0" fontId="61" fillId="37" borderId="14" xfId="0" applyFont="1" applyFill="1" applyBorder="1" applyAlignment="1">
      <alignment horizontal="left" vertical="top" wrapText="1"/>
    </xf>
    <xf numFmtId="49" fontId="51" fillId="37" borderId="15" xfId="0" applyNumberFormat="1" applyFont="1" applyFill="1" applyBorder="1" applyAlignment="1">
      <alignment horizontal="right" vertical="center" wrapText="1"/>
    </xf>
    <xf numFmtId="49" fontId="51" fillId="37" borderId="16" xfId="0" applyNumberFormat="1" applyFont="1" applyFill="1" applyBorder="1" applyAlignment="1">
      <alignment vertical="center" wrapText="1"/>
    </xf>
    <xf numFmtId="49" fontId="52" fillId="4" borderId="16" xfId="72" applyNumberFormat="1" applyFont="1" applyFill="1" applyBorder="1" applyAlignment="1">
      <alignment horizontal="center" vertical="center" wrapText="1"/>
      <protection/>
    </xf>
    <xf numFmtId="49" fontId="43" fillId="37" borderId="14" xfId="82" applyNumberFormat="1" applyFont="1" applyFill="1" applyBorder="1" applyAlignment="1">
      <alignment horizontal="center" vertical="center" wrapText="1"/>
      <protection/>
    </xf>
    <xf numFmtId="49" fontId="43" fillId="37" borderId="15" xfId="82" applyNumberFormat="1" applyFont="1" applyFill="1" applyBorder="1" applyAlignment="1">
      <alignment horizontal="center" vertical="center" wrapText="1"/>
      <protection/>
    </xf>
    <xf numFmtId="49" fontId="43" fillId="37" borderId="16" xfId="72" applyNumberFormat="1" applyFont="1" applyFill="1" applyBorder="1" applyAlignment="1">
      <alignment horizontal="center" vertical="center" wrapText="1"/>
      <protection/>
    </xf>
    <xf numFmtId="173" fontId="43" fillId="37" borderId="14" xfId="72" applyNumberFormat="1" applyFont="1" applyFill="1" applyBorder="1" applyAlignment="1">
      <alignment horizontal="right" vertical="center" wrapText="1"/>
      <protection/>
    </xf>
    <xf numFmtId="0" fontId="52" fillId="37" borderId="0" xfId="72" applyFont="1" applyFill="1" applyAlignment="1">
      <alignment vertical="center"/>
      <protection/>
    </xf>
    <xf numFmtId="49" fontId="51" fillId="28" borderId="15" xfId="0" applyNumberFormat="1" applyFont="1" applyFill="1" applyBorder="1" applyAlignment="1">
      <alignment horizontal="right" vertical="center" wrapText="1"/>
    </xf>
    <xf numFmtId="49" fontId="51" fillId="28" borderId="16" xfId="0" applyNumberFormat="1" applyFont="1" applyFill="1" applyBorder="1" applyAlignment="1">
      <alignment vertical="center" wrapText="1"/>
    </xf>
    <xf numFmtId="49" fontId="43" fillId="0" borderId="16" xfId="72" applyNumberFormat="1" applyFont="1" applyFill="1" applyBorder="1" applyAlignment="1">
      <alignment horizontal="center" vertical="center" wrapText="1"/>
      <protection/>
    </xf>
    <xf numFmtId="173" fontId="43" fillId="0" borderId="14" xfId="72" applyNumberFormat="1" applyFont="1" applyFill="1" applyBorder="1" applyAlignment="1">
      <alignment horizontal="right" vertical="center" wrapText="1"/>
      <protection/>
    </xf>
    <xf numFmtId="49" fontId="50" fillId="8" borderId="15" xfId="0" applyNumberFormat="1" applyFont="1" applyFill="1" applyBorder="1" applyAlignment="1">
      <alignment horizontal="right" vertical="center" wrapText="1"/>
    </xf>
    <xf numFmtId="49" fontId="50" fillId="8" borderId="16" xfId="0" applyNumberFormat="1" applyFont="1" applyFill="1" applyBorder="1" applyAlignment="1">
      <alignment vertical="center" wrapText="1"/>
    </xf>
    <xf numFmtId="2" fontId="43" fillId="25" borderId="15" xfId="82" applyNumberFormat="1" applyFont="1" applyFill="1" applyBorder="1" applyAlignment="1">
      <alignment horizontal="justify" vertical="top" wrapText="1"/>
      <protection/>
    </xf>
    <xf numFmtId="49" fontId="43" fillId="25" borderId="19" xfId="0" applyNumberFormat="1" applyFont="1" applyFill="1" applyBorder="1" applyAlignment="1">
      <alignment horizontal="right" vertical="center" wrapText="1"/>
    </xf>
    <xf numFmtId="49" fontId="43" fillId="25" borderId="25" xfId="0" applyNumberFormat="1" applyFont="1" applyFill="1" applyBorder="1" applyAlignment="1">
      <alignment vertical="center" wrapText="1"/>
    </xf>
    <xf numFmtId="2" fontId="43" fillId="4" borderId="15" xfId="82" applyNumberFormat="1" applyFont="1" applyFill="1" applyBorder="1" applyAlignment="1">
      <alignment horizontal="justify" vertical="top" wrapText="1"/>
      <protection/>
    </xf>
    <xf numFmtId="49" fontId="43" fillId="4" borderId="19" xfId="0" applyNumberFormat="1" applyFont="1" applyFill="1" applyBorder="1" applyAlignment="1">
      <alignment horizontal="right" vertical="center" wrapText="1"/>
    </xf>
    <xf numFmtId="49" fontId="43" fillId="4" borderId="25" xfId="0" applyNumberFormat="1" applyFont="1" applyFill="1" applyBorder="1" applyAlignment="1">
      <alignment vertical="center" wrapText="1"/>
    </xf>
    <xf numFmtId="49" fontId="43" fillId="27" borderId="19" xfId="0" applyNumberFormat="1" applyFont="1" applyFill="1" applyBorder="1" applyAlignment="1">
      <alignment horizontal="right" vertical="center" wrapText="1"/>
    </xf>
    <xf numFmtId="49" fontId="43" fillId="27" borderId="25" xfId="0" applyNumberFormat="1" applyFont="1" applyFill="1" applyBorder="1" applyAlignment="1">
      <alignment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1" fontId="60" fillId="47" borderId="14" xfId="0" applyNumberFormat="1" applyFont="1" applyFill="1" applyBorder="1" applyAlignment="1">
      <alignment horizontal="right" vertical="center"/>
    </xf>
    <xf numFmtId="0" fontId="52" fillId="46" borderId="16" xfId="0" applyFont="1" applyFill="1" applyBorder="1" applyAlignment="1">
      <alignment horizontal="justify" vertical="top" wrapText="1"/>
    </xf>
    <xf numFmtId="49" fontId="52" fillId="46" borderId="14" xfId="0" applyNumberFormat="1" applyFont="1" applyFill="1" applyBorder="1" applyAlignment="1">
      <alignment horizontal="center" vertical="center" wrapText="1"/>
    </xf>
    <xf numFmtId="0" fontId="50" fillId="46" borderId="12" xfId="0" applyFont="1" applyFill="1" applyBorder="1" applyAlignment="1">
      <alignment horizontal="center" vertical="center" wrapText="1"/>
    </xf>
    <xf numFmtId="0" fontId="50" fillId="46" borderId="13" xfId="0" applyFont="1" applyFill="1" applyBorder="1" applyAlignment="1">
      <alignment horizontal="center" vertical="center" wrapText="1"/>
    </xf>
    <xf numFmtId="1" fontId="60" fillId="45" borderId="14" xfId="0" applyNumberFormat="1" applyFont="1" applyFill="1" applyBorder="1" applyAlignment="1">
      <alignment horizontal="right" vertical="center"/>
    </xf>
    <xf numFmtId="49" fontId="52" fillId="50" borderId="14" xfId="0" applyNumberFormat="1" applyFont="1" applyFill="1" applyBorder="1" applyAlignment="1">
      <alignment horizontal="center" vertical="center" wrapText="1"/>
    </xf>
    <xf numFmtId="49" fontId="50" fillId="49" borderId="16" xfId="0" applyNumberFormat="1" applyFont="1" applyFill="1" applyBorder="1" applyAlignment="1">
      <alignment horizontal="left" vertical="center" wrapText="1"/>
    </xf>
    <xf numFmtId="49" fontId="43" fillId="36" borderId="14" xfId="0" applyNumberFormat="1" applyFont="1" applyFill="1" applyBorder="1" applyAlignment="1">
      <alignment horizontal="center" vertical="center" wrapText="1"/>
    </xf>
    <xf numFmtId="49" fontId="51" fillId="28" borderId="16" xfId="0" applyNumberFormat="1" applyFont="1" applyFill="1" applyBorder="1" applyAlignment="1">
      <alignment horizontal="left" vertical="center" wrapText="1"/>
    </xf>
    <xf numFmtId="49" fontId="52" fillId="36" borderId="14" xfId="0" applyNumberFormat="1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left" vertical="top" wrapText="1"/>
    </xf>
    <xf numFmtId="0" fontId="61" fillId="28" borderId="15" xfId="0" applyFont="1" applyFill="1" applyBorder="1" applyAlignment="1">
      <alignment horizontal="left" vertical="top" wrapText="1"/>
    </xf>
    <xf numFmtId="3" fontId="43" fillId="36" borderId="14" xfId="0" applyNumberFormat="1" applyFont="1" applyFill="1" applyBorder="1" applyAlignment="1">
      <alignment horizontal="right" vertical="center" wrapText="1"/>
    </xf>
    <xf numFmtId="0" fontId="60" fillId="45" borderId="14" xfId="0" applyFont="1" applyFill="1" applyBorder="1" applyAlignment="1">
      <alignment horizontal="left" vertical="top" wrapText="1"/>
    </xf>
    <xf numFmtId="49" fontId="51" fillId="46" borderId="12" xfId="0" applyNumberFormat="1" applyFont="1" applyFill="1" applyBorder="1" applyAlignment="1">
      <alignment horizontal="right" vertical="center" wrapText="1"/>
    </xf>
    <xf numFmtId="49" fontId="51" fillId="45" borderId="13" xfId="0" applyNumberFormat="1" applyFont="1" applyFill="1" applyBorder="1" applyAlignment="1">
      <alignment horizontal="left" vertical="center" wrapText="1"/>
    </xf>
    <xf numFmtId="49" fontId="52" fillId="55" borderId="14" xfId="0" applyNumberFormat="1" applyFont="1" applyFill="1" applyBorder="1" applyAlignment="1">
      <alignment horizontal="center" vertical="center" wrapText="1"/>
    </xf>
    <xf numFmtId="49" fontId="50" fillId="55" borderId="12" xfId="0" applyNumberFormat="1" applyFont="1" applyFill="1" applyBorder="1" applyAlignment="1">
      <alignment horizontal="right" vertical="center" wrapText="1"/>
    </xf>
    <xf numFmtId="49" fontId="50" fillId="53" borderId="13" xfId="0" applyNumberFormat="1" applyFont="1" applyFill="1" applyBorder="1" applyAlignment="1">
      <alignment horizontal="left" vertical="center" wrapText="1"/>
    </xf>
    <xf numFmtId="49" fontId="51" fillId="36" borderId="12" xfId="0" applyNumberFormat="1" applyFont="1" applyFill="1" applyBorder="1" applyAlignment="1">
      <alignment horizontal="right" vertical="center" wrapText="1"/>
    </xf>
    <xf numFmtId="49" fontId="51" fillId="28" borderId="13" xfId="0" applyNumberFormat="1" applyFont="1" applyFill="1" applyBorder="1" applyAlignment="1">
      <alignment horizontal="left" vertical="center" wrapText="1"/>
    </xf>
    <xf numFmtId="0" fontId="61" fillId="28" borderId="14" xfId="0" applyFont="1" applyFill="1" applyBorder="1" applyAlignment="1">
      <alignment vertical="top" wrapText="1"/>
    </xf>
    <xf numFmtId="1" fontId="61" fillId="28" borderId="14" xfId="0" applyNumberFormat="1" applyFont="1" applyFill="1" applyBorder="1" applyAlignment="1">
      <alignment horizontal="right" vertical="center"/>
    </xf>
    <xf numFmtId="3" fontId="52" fillId="35" borderId="14" xfId="0" applyNumberFormat="1" applyFont="1" applyFill="1" applyBorder="1" applyAlignment="1">
      <alignment horizontal="right" vertical="center" wrapText="1"/>
    </xf>
    <xf numFmtId="0" fontId="61" fillId="49" borderId="14" xfId="0" applyFont="1" applyFill="1" applyBorder="1" applyAlignment="1">
      <alignment horizontal="left" vertical="top" wrapText="1"/>
    </xf>
    <xf numFmtId="49" fontId="52" fillId="50" borderId="15" xfId="0" applyNumberFormat="1" applyFont="1" applyFill="1" applyBorder="1" applyAlignment="1">
      <alignment horizontal="center" vertical="center" wrapText="1"/>
    </xf>
    <xf numFmtId="49" fontId="50" fillId="49" borderId="12" xfId="0" applyNumberFormat="1" applyFont="1" applyFill="1" applyBorder="1" applyAlignment="1">
      <alignment horizontal="right" vertical="center" wrapText="1"/>
    </xf>
    <xf numFmtId="49" fontId="50" fillId="49" borderId="13" xfId="0" applyNumberFormat="1" applyFont="1" applyFill="1" applyBorder="1" applyAlignment="1">
      <alignment vertical="center" wrapText="1"/>
    </xf>
    <xf numFmtId="49" fontId="52" fillId="50" borderId="16" xfId="0" applyNumberFormat="1" applyFont="1" applyFill="1" applyBorder="1" applyAlignment="1">
      <alignment horizontal="center" vertical="center" wrapText="1"/>
    </xf>
    <xf numFmtId="3" fontId="52" fillId="50" borderId="14" xfId="0" applyNumberFormat="1" applyFont="1" applyFill="1" applyBorder="1" applyAlignment="1">
      <alignment horizontal="right" vertical="center" wrapText="1"/>
    </xf>
    <xf numFmtId="0" fontId="50" fillId="0" borderId="0" xfId="0" applyFont="1" applyFill="1" applyAlignment="1">
      <alignment vertical="center"/>
    </xf>
    <xf numFmtId="49" fontId="51" fillId="28" borderId="12" xfId="0" applyNumberFormat="1" applyFont="1" applyFill="1" applyBorder="1" applyAlignment="1">
      <alignment horizontal="right" vertical="center" wrapText="1"/>
    </xf>
    <xf numFmtId="49" fontId="51" fillId="28" borderId="13" xfId="0" applyNumberFormat="1" applyFont="1" applyFill="1" applyBorder="1" applyAlignment="1">
      <alignment vertical="center" wrapText="1"/>
    </xf>
    <xf numFmtId="0" fontId="51" fillId="0" borderId="24" xfId="0" applyFont="1" applyFill="1" applyBorder="1" applyAlignment="1">
      <alignment horizontal="justify" vertical="top" wrapText="1"/>
    </xf>
    <xf numFmtId="173" fontId="43" fillId="0" borderId="14" xfId="82" applyNumberFormat="1" applyFont="1" applyFill="1" applyBorder="1" applyAlignment="1">
      <alignment horizontal="right" vertical="center" wrapText="1"/>
      <protection/>
    </xf>
    <xf numFmtId="0" fontId="50" fillId="10" borderId="15" xfId="0" applyFont="1" applyFill="1" applyBorder="1" applyAlignment="1">
      <alignment horizontal="justify" vertical="top" wrapText="1"/>
    </xf>
    <xf numFmtId="49" fontId="50" fillId="10" borderId="14" xfId="0" applyNumberFormat="1" applyFont="1" applyFill="1" applyBorder="1" applyAlignment="1">
      <alignment horizontal="center" vertical="center" wrapText="1"/>
    </xf>
    <xf numFmtId="49" fontId="50" fillId="10" borderId="15" xfId="0" applyNumberFormat="1" applyFont="1" applyFill="1" applyBorder="1" applyAlignment="1">
      <alignment horizontal="center" vertical="center" wrapText="1"/>
    </xf>
    <xf numFmtId="0" fontId="50" fillId="10" borderId="15" xfId="0" applyFont="1" applyFill="1" applyBorder="1" applyAlignment="1">
      <alignment horizontal="right" vertical="center" wrapText="1"/>
    </xf>
    <xf numFmtId="49" fontId="50" fillId="10" borderId="16" xfId="0" applyNumberFormat="1" applyFont="1" applyFill="1" applyBorder="1" applyAlignment="1">
      <alignment vertical="center" wrapText="1"/>
    </xf>
    <xf numFmtId="49" fontId="51" fillId="10" borderId="16" xfId="0" applyNumberFormat="1" applyFont="1" applyFill="1" applyBorder="1" applyAlignment="1">
      <alignment horizontal="center" vertical="center" wrapText="1"/>
    </xf>
    <xf numFmtId="173" fontId="50" fillId="10" borderId="14" xfId="0" applyNumberFormat="1" applyFont="1" applyFill="1" applyBorder="1" applyAlignment="1">
      <alignment horizontal="right" vertical="center" wrapText="1"/>
    </xf>
    <xf numFmtId="0" fontId="50" fillId="29" borderId="15" xfId="0" applyFont="1" applyFill="1" applyBorder="1" applyAlignment="1">
      <alignment horizontal="justify" vertical="top" wrapText="1"/>
    </xf>
    <xf numFmtId="0" fontId="50" fillId="29" borderId="15" xfId="0" applyFont="1" applyFill="1" applyBorder="1" applyAlignment="1">
      <alignment horizontal="right" vertical="center" wrapText="1"/>
    </xf>
    <xf numFmtId="49" fontId="50" fillId="29" borderId="16" xfId="0" applyNumberFormat="1" applyFont="1" applyFill="1" applyBorder="1" applyAlignment="1">
      <alignment vertical="center" wrapText="1"/>
    </xf>
    <xf numFmtId="49" fontId="51" fillId="29" borderId="16" xfId="0" applyNumberFormat="1" applyFont="1" applyFill="1" applyBorder="1" applyAlignment="1">
      <alignment horizontal="center" vertical="center" wrapText="1"/>
    </xf>
    <xf numFmtId="0" fontId="50" fillId="8" borderId="15" xfId="0" applyFont="1" applyFill="1" applyBorder="1" applyAlignment="1">
      <alignment horizontal="justify" vertical="top" wrapText="1"/>
    </xf>
    <xf numFmtId="173" fontId="50" fillId="8" borderId="14" xfId="0" applyNumberFormat="1" applyFont="1" applyFill="1" applyBorder="1" applyAlignment="1">
      <alignment horizontal="right" vertical="center" wrapText="1"/>
    </xf>
    <xf numFmtId="0" fontId="51" fillId="25" borderId="15" xfId="0" applyFont="1" applyFill="1" applyBorder="1" applyAlignment="1">
      <alignment horizontal="justify" vertical="top" wrapText="1"/>
    </xf>
    <xf numFmtId="49" fontId="51" fillId="25" borderId="14" xfId="0" applyNumberFormat="1" applyFont="1" applyFill="1" applyBorder="1" applyAlignment="1">
      <alignment horizontal="center" vertical="center" wrapText="1"/>
    </xf>
    <xf numFmtId="49" fontId="51" fillId="25" borderId="15" xfId="0" applyNumberFormat="1" applyFont="1" applyFill="1" applyBorder="1" applyAlignment="1">
      <alignment horizontal="center" vertical="center" wrapText="1"/>
    </xf>
    <xf numFmtId="0" fontId="51" fillId="25" borderId="19" xfId="0" applyFont="1" applyFill="1" applyBorder="1" applyAlignment="1">
      <alignment horizontal="right" vertical="center" wrapText="1"/>
    </xf>
    <xf numFmtId="49" fontId="51" fillId="25" borderId="25" xfId="0" applyNumberFormat="1" applyFont="1" applyFill="1" applyBorder="1" applyAlignment="1">
      <alignment vertical="center" wrapText="1"/>
    </xf>
    <xf numFmtId="49" fontId="51" fillId="25" borderId="16" xfId="0" applyNumberFormat="1" applyFont="1" applyFill="1" applyBorder="1" applyAlignment="1">
      <alignment horizontal="center" vertical="center" wrapText="1"/>
    </xf>
    <xf numFmtId="173" fontId="51" fillId="25" borderId="14" xfId="0" applyNumberFormat="1" applyFont="1" applyFill="1" applyBorder="1" applyAlignment="1">
      <alignment horizontal="right" vertical="center" wrapText="1"/>
    </xf>
    <xf numFmtId="0" fontId="51" fillId="4" borderId="15" xfId="0" applyFont="1" applyFill="1" applyBorder="1" applyAlignment="1">
      <alignment horizontal="justify" vertical="top" wrapText="1"/>
    </xf>
    <xf numFmtId="49" fontId="51" fillId="4" borderId="15" xfId="0" applyNumberFormat="1" applyFont="1" applyFill="1" applyBorder="1" applyAlignment="1">
      <alignment horizontal="center" vertical="center" wrapText="1"/>
    </xf>
    <xf numFmtId="0" fontId="51" fillId="4" borderId="19" xfId="0" applyFont="1" applyFill="1" applyBorder="1" applyAlignment="1">
      <alignment horizontal="right" vertical="center" wrapText="1"/>
    </xf>
    <xf numFmtId="49" fontId="51" fillId="4" borderId="25" xfId="0" applyNumberFormat="1" applyFont="1" applyFill="1" applyBorder="1" applyAlignment="1">
      <alignment vertical="center" wrapText="1"/>
    </xf>
    <xf numFmtId="49" fontId="51" fillId="37" borderId="16" xfId="0" applyNumberFormat="1" applyFont="1" applyFill="1" applyBorder="1" applyAlignment="1">
      <alignment horizontal="center" vertical="center" wrapText="1"/>
    </xf>
    <xf numFmtId="173" fontId="51" fillId="4" borderId="14" xfId="0" applyNumberFormat="1" applyFont="1" applyFill="1" applyBorder="1" applyAlignment="1">
      <alignment horizontal="right" vertical="center" wrapText="1"/>
    </xf>
    <xf numFmtId="49" fontId="51" fillId="27" borderId="15" xfId="0" applyNumberFormat="1" applyFont="1" applyFill="1" applyBorder="1" applyAlignment="1">
      <alignment horizontal="center" vertical="center" wrapText="1"/>
    </xf>
    <xf numFmtId="0" fontId="51" fillId="27" borderId="19" xfId="0" applyFont="1" applyFill="1" applyBorder="1" applyAlignment="1">
      <alignment horizontal="right" vertical="center" wrapText="1"/>
    </xf>
    <xf numFmtId="0" fontId="50" fillId="49" borderId="14" xfId="0" applyFont="1" applyFill="1" applyBorder="1" applyAlignment="1">
      <alignment horizontal="justify" vertical="top" wrapText="1"/>
    </xf>
    <xf numFmtId="3" fontId="50" fillId="50" borderId="14" xfId="0" applyNumberFormat="1" applyFont="1" applyFill="1" applyBorder="1" applyAlignment="1">
      <alignment horizontal="right" vertical="center" wrapText="1"/>
    </xf>
    <xf numFmtId="49" fontId="51" fillId="28" borderId="15" xfId="0" applyNumberFormat="1" applyFont="1" applyFill="1" applyBorder="1" applyAlignment="1">
      <alignment horizontal="center" vertical="center" wrapText="1"/>
    </xf>
    <xf numFmtId="49" fontId="51" fillId="47" borderId="14" xfId="0" applyNumberFormat="1" applyFont="1" applyFill="1" applyBorder="1" applyAlignment="1">
      <alignment horizontal="center" vertical="center" wrapText="1"/>
    </xf>
    <xf numFmtId="49" fontId="51" fillId="48" borderId="15" xfId="0" applyNumberFormat="1" applyFont="1" applyFill="1" applyBorder="1" applyAlignment="1">
      <alignment horizontal="right" vertical="center" wrapText="1"/>
    </xf>
    <xf numFmtId="49" fontId="51" fillId="47" borderId="16" xfId="0" applyNumberFormat="1" applyFont="1" applyFill="1" applyBorder="1" applyAlignment="1">
      <alignment horizontal="left" vertical="center" wrapText="1"/>
    </xf>
    <xf numFmtId="49" fontId="51" fillId="45" borderId="14" xfId="0" applyNumberFormat="1" applyFont="1" applyFill="1" applyBorder="1" applyAlignment="1">
      <alignment horizontal="center" vertical="center" wrapText="1"/>
    </xf>
    <xf numFmtId="49" fontId="50" fillId="46" borderId="15" xfId="0" applyNumberFormat="1" applyFont="1" applyFill="1" applyBorder="1" applyAlignment="1">
      <alignment horizontal="right" vertical="center" wrapText="1"/>
    </xf>
    <xf numFmtId="49" fontId="50" fillId="46" borderId="16" xfId="0" applyNumberFormat="1" applyFont="1" applyFill="1" applyBorder="1" applyAlignment="1">
      <alignment horizontal="left" vertical="center" wrapText="1"/>
    </xf>
    <xf numFmtId="0" fontId="52" fillId="53" borderId="15" xfId="0" applyFont="1" applyFill="1" applyBorder="1" applyAlignment="1">
      <alignment horizontal="justify" vertical="top" wrapText="1"/>
    </xf>
    <xf numFmtId="49" fontId="51" fillId="53" borderId="14" xfId="0" applyNumberFormat="1" applyFont="1" applyFill="1" applyBorder="1" applyAlignment="1">
      <alignment horizontal="center" vertical="center" wrapText="1"/>
    </xf>
    <xf numFmtId="3" fontId="50" fillId="55" borderId="14" xfId="0" applyNumberFormat="1" applyFont="1" applyFill="1" applyBorder="1" applyAlignment="1">
      <alignment horizontal="right" vertical="center" wrapText="1"/>
    </xf>
    <xf numFmtId="3" fontId="51" fillId="28" borderId="14" xfId="0" applyNumberFormat="1" applyFont="1" applyFill="1" applyBorder="1" applyAlignment="1">
      <alignment horizontal="right" vertical="center" wrapText="1"/>
    </xf>
    <xf numFmtId="3" fontId="50" fillId="0" borderId="14" xfId="0" applyNumberFormat="1" applyFont="1" applyFill="1" applyBorder="1" applyAlignment="1">
      <alignment horizontal="right" vertical="center" wrapText="1"/>
    </xf>
    <xf numFmtId="0" fontId="37" fillId="68" borderId="14" xfId="0" applyFont="1" applyFill="1" applyBorder="1" applyAlignment="1">
      <alignment horizontal="justify" vertical="top" wrapText="1"/>
    </xf>
    <xf numFmtId="49" fontId="37" fillId="68" borderId="14" xfId="0" applyNumberFormat="1" applyFont="1" applyFill="1" applyBorder="1" applyAlignment="1">
      <alignment horizontal="center" vertical="center" wrapText="1"/>
    </xf>
    <xf numFmtId="49" fontId="37" fillId="69" borderId="12" xfId="0" applyNumberFormat="1" applyFont="1" applyFill="1" applyBorder="1" applyAlignment="1">
      <alignment horizontal="right" vertical="center" wrapText="1"/>
    </xf>
    <xf numFmtId="49" fontId="37" fillId="69" borderId="13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16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66" applyFont="1" applyAlignment="1">
      <alignment horizontal="center" vertical="center"/>
      <protection/>
    </xf>
    <xf numFmtId="0" fontId="38" fillId="0" borderId="0" xfId="66" applyFont="1" applyAlignment="1">
      <alignment horizontal="right" vertical="center"/>
      <protection/>
    </xf>
    <xf numFmtId="0" fontId="0" fillId="0" borderId="0" xfId="66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38" fillId="0" borderId="0" xfId="66" applyFont="1" applyAlignment="1">
      <alignment horizontal="right" wrapText="1"/>
      <protection/>
    </xf>
    <xf numFmtId="0" fontId="0" fillId="0" borderId="0" xfId="0" applyAlignment="1">
      <alignment wrapText="1"/>
    </xf>
    <xf numFmtId="0" fontId="27" fillId="0" borderId="0" xfId="66" applyFont="1" applyAlignment="1">
      <alignment horizontal="center" vertical="center"/>
      <protection/>
    </xf>
    <xf numFmtId="0" fontId="31" fillId="0" borderId="0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37" fillId="0" borderId="0" xfId="66" applyFont="1" applyAlignment="1">
      <alignment horizontal="right" vertical="center"/>
      <protection/>
    </xf>
    <xf numFmtId="0" fontId="48" fillId="0" borderId="0" xfId="66" applyFont="1" applyAlignment="1">
      <alignment horizontal="right" vertical="center"/>
      <protection/>
    </xf>
    <xf numFmtId="0" fontId="48" fillId="0" borderId="0" xfId="0" applyFont="1" applyAlignment="1">
      <alignment/>
    </xf>
    <xf numFmtId="49" fontId="31" fillId="0" borderId="0" xfId="0" applyNumberFormat="1" applyFont="1" applyFill="1" applyBorder="1" applyAlignment="1">
      <alignment horizontal="right" vertical="center"/>
    </xf>
    <xf numFmtId="49" fontId="37" fillId="0" borderId="14" xfId="67" applyNumberFormat="1" applyFont="1" applyFill="1" applyBorder="1" applyAlignment="1">
      <alignment horizontal="center" wrapText="1"/>
      <protection/>
    </xf>
    <xf numFmtId="0" fontId="23" fillId="0" borderId="0" xfId="67" applyFont="1" applyAlignment="1">
      <alignment horizontal="center" vertical="center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left" wrapText="1"/>
    </xf>
    <xf numFmtId="0" fontId="37" fillId="0" borderId="14" xfId="0" applyFont="1" applyFill="1" applyBorder="1" applyAlignment="1">
      <alignment horizontal="justify" vertical="top" wrapText="1"/>
    </xf>
    <xf numFmtId="0" fontId="37" fillId="0" borderId="14" xfId="0" applyFont="1" applyBorder="1" applyAlignment="1">
      <alignment horizontal="justify" vertical="top" wrapText="1"/>
    </xf>
    <xf numFmtId="0" fontId="37" fillId="0" borderId="0" xfId="0" applyFont="1" applyAlignment="1">
      <alignment horizontal="left" wrapText="1"/>
    </xf>
    <xf numFmtId="0" fontId="25" fillId="0" borderId="0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0" fontId="23" fillId="0" borderId="0" xfId="67" applyFont="1" applyAlignment="1">
      <alignment horizontal="center" vertical="center" wrapText="1"/>
      <protection/>
    </xf>
    <xf numFmtId="0" fontId="38" fillId="0" borderId="0" xfId="67" applyFont="1" applyAlignment="1">
      <alignment horizontal="right"/>
      <protection/>
    </xf>
    <xf numFmtId="0" fontId="0" fillId="0" borderId="0" xfId="67" applyAlignment="1">
      <alignment horizontal="right"/>
      <protection/>
    </xf>
    <xf numFmtId="0" fontId="26" fillId="31" borderId="15" xfId="0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 vertical="center" wrapText="1"/>
    </xf>
    <xf numFmtId="0" fontId="37" fillId="0" borderId="0" xfId="67" applyFont="1" applyAlignment="1">
      <alignment horizontal="right"/>
      <protection/>
    </xf>
    <xf numFmtId="0" fontId="39" fillId="0" borderId="0" xfId="67" applyFont="1" applyAlignment="1">
      <alignment horizontal="center" vertical="center"/>
      <protection/>
    </xf>
    <xf numFmtId="0" fontId="39" fillId="0" borderId="0" xfId="67" applyFont="1" applyAlignment="1">
      <alignment horizontal="center"/>
      <protection/>
    </xf>
    <xf numFmtId="0" fontId="49" fillId="0" borderId="0" xfId="67" applyFont="1" applyAlignment="1">
      <alignment horizontal="center"/>
      <protection/>
    </xf>
    <xf numFmtId="0" fontId="49" fillId="0" borderId="0" xfId="67" applyFont="1" applyAlignment="1">
      <alignment horizontal="center" vertical="center"/>
      <protection/>
    </xf>
    <xf numFmtId="0" fontId="26" fillId="31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49" fontId="22" fillId="44" borderId="15" xfId="0" applyNumberFormat="1" applyFont="1" applyFill="1" applyBorder="1" applyAlignment="1">
      <alignment horizontal="center" vertical="center" wrapText="1"/>
    </xf>
    <xf numFmtId="49" fontId="22" fillId="44" borderId="33" xfId="0" applyNumberFormat="1" applyFont="1" applyFill="1" applyBorder="1" applyAlignment="1">
      <alignment horizontal="center" vertical="center" wrapText="1"/>
    </xf>
    <xf numFmtId="49" fontId="22" fillId="44" borderId="16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justify" vertical="center"/>
    </xf>
    <xf numFmtId="0" fontId="53" fillId="0" borderId="33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48" fillId="0" borderId="0" xfId="0" applyFont="1" applyAlignment="1">
      <alignment horizontal="right"/>
    </xf>
    <xf numFmtId="0" fontId="54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27" fillId="0" borderId="19" xfId="0" applyFont="1" applyBorder="1" applyAlignment="1">
      <alignment horizontal="justify" vertical="top"/>
    </xf>
    <xf numFmtId="0" fontId="9" fillId="0" borderId="17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0" applyAlignment="1">
      <alignment/>
    </xf>
    <xf numFmtId="0" fontId="23" fillId="0" borderId="0" xfId="65" applyFont="1" applyAlignment="1">
      <alignment horizontal="center"/>
      <protection/>
    </xf>
    <xf numFmtId="0" fontId="23" fillId="0" borderId="0" xfId="65" applyFont="1" applyAlignment="1">
      <alignment horizontal="center" vertical="center"/>
      <protection/>
    </xf>
    <xf numFmtId="0" fontId="38" fillId="0" borderId="14" xfId="65" applyFont="1" applyBorder="1" applyAlignment="1">
      <alignment horizontal="center" vertical="center" wrapText="1"/>
      <protection/>
    </xf>
    <xf numFmtId="0" fontId="38" fillId="0" borderId="15" xfId="65" applyFont="1" applyBorder="1" applyAlignment="1">
      <alignment horizontal="center" vertical="center"/>
      <protection/>
    </xf>
    <xf numFmtId="0" fontId="38" fillId="0" borderId="33" xfId="65" applyFont="1" applyBorder="1" applyAlignment="1">
      <alignment horizontal="center" vertical="center"/>
      <protection/>
    </xf>
    <xf numFmtId="0" fontId="38" fillId="0" borderId="16" xfId="65" applyFont="1" applyBorder="1" applyAlignment="1">
      <alignment horizontal="center" vertical="center"/>
      <protection/>
    </xf>
    <xf numFmtId="0" fontId="37" fillId="0" borderId="0" xfId="65" applyFont="1" applyAlignment="1">
      <alignment horizontal="left" vertical="center"/>
      <protection/>
    </xf>
    <xf numFmtId="0" fontId="37" fillId="0" borderId="0" xfId="65" applyFont="1" applyAlignment="1">
      <alignment horizontal="center" vertical="center"/>
      <protection/>
    </xf>
    <xf numFmtId="0" fontId="38" fillId="0" borderId="15" xfId="65" applyFont="1" applyBorder="1" applyAlignment="1">
      <alignment horizontal="center" vertical="center" wrapText="1"/>
      <protection/>
    </xf>
    <xf numFmtId="0" fontId="38" fillId="0" borderId="33" xfId="65" applyFont="1" applyBorder="1" applyAlignment="1">
      <alignment horizontal="center" vertical="center" wrapText="1"/>
      <protection/>
    </xf>
    <xf numFmtId="0" fontId="38" fillId="0" borderId="16" xfId="65" applyFont="1" applyBorder="1" applyAlignment="1">
      <alignment horizontal="center" vertical="center" wrapText="1"/>
      <protection/>
    </xf>
    <xf numFmtId="0" fontId="37" fillId="0" borderId="0" xfId="65" applyFont="1" applyAlignment="1">
      <alignment horizontal="left" vertical="center" wrapText="1"/>
      <protection/>
    </xf>
    <xf numFmtId="0" fontId="56" fillId="0" borderId="0" xfId="0" applyFont="1" applyAlignment="1">
      <alignment vertical="center" wrapText="1"/>
    </xf>
    <xf numFmtId="49" fontId="37" fillId="36" borderId="15" xfId="0" applyNumberFormat="1" applyFont="1" applyFill="1" applyBorder="1" applyAlignment="1">
      <alignment horizontal="right" wrapText="1"/>
    </xf>
    <xf numFmtId="49" fontId="0" fillId="28" borderId="33" xfId="0" applyNumberFormat="1" applyFill="1" applyBorder="1" applyAlignment="1">
      <alignment/>
    </xf>
    <xf numFmtId="49" fontId="0" fillId="28" borderId="16" xfId="0" applyNumberFormat="1" applyFill="1" applyBorder="1" applyAlignment="1">
      <alignment/>
    </xf>
    <xf numFmtId="49" fontId="37" fillId="70" borderId="15" xfId="0" applyNumberFormat="1" applyFont="1" applyFill="1" applyBorder="1" applyAlignment="1">
      <alignment horizontal="right" wrapText="1"/>
    </xf>
    <xf numFmtId="49" fontId="0" fillId="66" borderId="33" xfId="0" applyNumberFormat="1" applyFill="1" applyBorder="1" applyAlignment="1">
      <alignment/>
    </xf>
    <xf numFmtId="49" fontId="0" fillId="66" borderId="16" xfId="0" applyNumberFormat="1" applyFill="1" applyBorder="1" applyAlignment="1">
      <alignment/>
    </xf>
    <xf numFmtId="0" fontId="59" fillId="0" borderId="0" xfId="0" applyFont="1" applyAlignment="1">
      <alignment horizontal="right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38" fillId="0" borderId="0" xfId="0" applyFont="1" applyAlignment="1">
      <alignment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36" borderId="33" xfId="0" applyNumberFormat="1" applyFont="1" applyFill="1" applyBorder="1" applyAlignment="1">
      <alignment horizontal="center"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49" fontId="37" fillId="71" borderId="15" xfId="0" applyNumberFormat="1" applyFont="1" applyFill="1" applyBorder="1" applyAlignment="1">
      <alignment horizontal="center" vertical="center" wrapText="1"/>
    </xf>
    <xf numFmtId="49" fontId="37" fillId="71" borderId="33" xfId="0" applyNumberFormat="1" applyFont="1" applyFill="1" applyBorder="1" applyAlignment="1">
      <alignment horizontal="center" vertical="center" wrapText="1"/>
    </xf>
    <xf numFmtId="49" fontId="37" fillId="71" borderId="16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5" fillId="0" borderId="12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37" fillId="55" borderId="15" xfId="0" applyNumberFormat="1" applyFont="1" applyFill="1" applyBorder="1" applyAlignment="1">
      <alignment horizontal="center" vertical="center" wrapText="1"/>
    </xf>
    <xf numFmtId="49" fontId="37" fillId="55" borderId="33" xfId="0" applyNumberFormat="1" applyFont="1" applyFill="1" applyBorder="1" applyAlignment="1">
      <alignment horizontal="center" vertical="center" wrapText="1"/>
    </xf>
    <xf numFmtId="49" fontId="37" fillId="55" borderId="16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3" fillId="0" borderId="0" xfId="65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5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37" fillId="28" borderId="15" xfId="0" applyFont="1" applyFill="1" applyBorder="1" applyAlignment="1">
      <alignment horizontal="justify" vertical="top" wrapText="1"/>
    </xf>
    <xf numFmtId="173" fontId="37" fillId="28" borderId="14" xfId="0" applyNumberFormat="1" applyFont="1" applyFill="1" applyBorder="1" applyAlignment="1">
      <alignment vertical="center" wrapText="1"/>
    </xf>
  </cellXfs>
  <cellStyles count="7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_Бюджет2014_Поныри" xfId="65"/>
    <cellStyle name="Обычный_Бюджет2014_Рыльск(уточнение 8)" xfId="66"/>
    <cellStyle name="Обычный_Бюджет2014_Рыльск(уточнение 8) 2" xfId="67"/>
    <cellStyle name="Обычный_прил (1 23 12 2008)" xfId="68"/>
    <cellStyle name="Обычный_прил 1 по новой БК" xfId="69"/>
    <cellStyle name="Обычный_Прил.1,2,3-2009" xfId="70"/>
    <cellStyle name="Обычный_Прил.1,2,3-2009_Бюджет2014_Рыльск(уточнение 8)" xfId="71"/>
    <cellStyle name="Обычный_Прил.7,8 Расходы_2009" xfId="72"/>
    <cellStyle name="Обычный_прил3" xfId="73"/>
    <cellStyle name="Обычный_прил3 (2)" xfId="74"/>
    <cellStyle name="Followed Hyperlink" xfId="75"/>
    <cellStyle name="Плохой" xfId="76"/>
    <cellStyle name="Пояснение" xfId="77"/>
    <cellStyle name="Примечание" xfId="78"/>
    <cellStyle name="Примечание 2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6-1\&#1073;&#1102;&#1076;&#1078;&#1077;&#1090;%202016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  <sheetName val="прил9"/>
      <sheetName val="прил10"/>
      <sheetName val="прил11т1"/>
      <sheetName val="прил11т2"/>
      <sheetName val="прил11т3"/>
      <sheetName val="прил11т4"/>
      <sheetName val="прил11т5"/>
      <sheetName val="прил11т6"/>
    </sheetNames>
    <sheetDataSet>
      <sheetData sheetId="4">
        <row r="113">
          <cell r="H113">
            <v>583122</v>
          </cell>
        </row>
        <row r="127">
          <cell r="H127">
            <v>5967</v>
          </cell>
        </row>
        <row r="132">
          <cell r="H132">
            <v>2500</v>
          </cell>
        </row>
        <row r="155">
          <cell r="H155" t="e">
            <v>#REF!</v>
          </cell>
        </row>
        <row r="156">
          <cell r="H156" t="e">
            <v>#REF!</v>
          </cell>
        </row>
        <row r="157">
          <cell r="H157" t="e">
            <v>#REF!</v>
          </cell>
        </row>
        <row r="165">
          <cell r="H165">
            <v>0</v>
          </cell>
        </row>
        <row r="172">
          <cell r="H172">
            <v>0</v>
          </cell>
        </row>
        <row r="178">
          <cell r="H178">
            <v>0</v>
          </cell>
        </row>
        <row r="180">
          <cell r="H180">
            <v>0</v>
          </cell>
        </row>
        <row r="186">
          <cell r="H186">
            <v>0</v>
          </cell>
        </row>
        <row r="192">
          <cell r="H192">
            <v>0</v>
          </cell>
        </row>
        <row r="197">
          <cell r="H197">
            <v>0</v>
          </cell>
        </row>
        <row r="202">
          <cell r="H202">
            <v>0</v>
          </cell>
        </row>
        <row r="223">
          <cell r="H223">
            <v>0</v>
          </cell>
        </row>
        <row r="242">
          <cell r="H242">
            <v>0</v>
          </cell>
        </row>
        <row r="243">
          <cell r="H243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52">
          <cell r="H252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5">
          <cell r="H265">
            <v>0</v>
          </cell>
        </row>
        <row r="266">
          <cell r="H266">
            <v>0</v>
          </cell>
        </row>
        <row r="268">
          <cell r="H268">
            <v>0</v>
          </cell>
        </row>
        <row r="269">
          <cell r="H269">
            <v>0</v>
          </cell>
        </row>
        <row r="271">
          <cell r="H271">
            <v>0</v>
          </cell>
        </row>
        <row r="273">
          <cell r="H273">
            <v>0</v>
          </cell>
        </row>
        <row r="275">
          <cell r="H275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9">
          <cell r="H289">
            <v>0</v>
          </cell>
        </row>
        <row r="294">
          <cell r="H294">
            <v>0</v>
          </cell>
        </row>
        <row r="299">
          <cell r="H299">
            <v>0</v>
          </cell>
        </row>
        <row r="305">
          <cell r="H305">
            <v>0</v>
          </cell>
        </row>
        <row r="315">
          <cell r="H315">
            <v>30000</v>
          </cell>
        </row>
        <row r="321">
          <cell r="H321">
            <v>0</v>
          </cell>
        </row>
        <row r="326">
          <cell r="H326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3">
          <cell r="H333">
            <v>0</v>
          </cell>
        </row>
        <row r="338">
          <cell r="H338">
            <v>0</v>
          </cell>
        </row>
        <row r="343">
          <cell r="H343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63">
          <cell r="H363">
            <v>0</v>
          </cell>
        </row>
        <row r="369">
          <cell r="H369">
            <v>0</v>
          </cell>
        </row>
        <row r="372">
          <cell r="H372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88">
          <cell r="H388">
            <v>0</v>
          </cell>
        </row>
        <row r="394">
          <cell r="H394">
            <v>0</v>
          </cell>
        </row>
        <row r="395">
          <cell r="H395">
            <v>0</v>
          </cell>
        </row>
        <row r="399">
          <cell r="H399">
            <v>0</v>
          </cell>
        </row>
        <row r="400">
          <cell r="H400">
            <v>0</v>
          </cell>
        </row>
        <row r="404">
          <cell r="H404">
            <v>0</v>
          </cell>
        </row>
        <row r="405">
          <cell r="H405">
            <v>0</v>
          </cell>
        </row>
        <row r="410">
          <cell r="H410">
            <v>0</v>
          </cell>
        </row>
        <row r="412">
          <cell r="H412">
            <v>0</v>
          </cell>
        </row>
        <row r="413">
          <cell r="H413">
            <v>0</v>
          </cell>
        </row>
        <row r="415">
          <cell r="H415">
            <v>0</v>
          </cell>
        </row>
        <row r="416">
          <cell r="H416">
            <v>0</v>
          </cell>
        </row>
        <row r="418">
          <cell r="H418">
            <v>0</v>
          </cell>
        </row>
        <row r="419">
          <cell r="H419">
            <v>0</v>
          </cell>
        </row>
        <row r="421">
          <cell r="H421">
            <v>0</v>
          </cell>
        </row>
        <row r="422">
          <cell r="H422">
            <v>0</v>
          </cell>
        </row>
        <row r="427">
          <cell r="H427">
            <v>0</v>
          </cell>
        </row>
        <row r="428">
          <cell r="H428">
            <v>0</v>
          </cell>
        </row>
        <row r="430">
          <cell r="H430">
            <v>0</v>
          </cell>
        </row>
        <row r="433">
          <cell r="H433">
            <v>0</v>
          </cell>
        </row>
        <row r="434">
          <cell r="H434">
            <v>0</v>
          </cell>
        </row>
        <row r="436">
          <cell r="H436">
            <v>0</v>
          </cell>
        </row>
        <row r="440">
          <cell r="H440">
            <v>0</v>
          </cell>
        </row>
        <row r="441">
          <cell r="H441">
            <v>0</v>
          </cell>
        </row>
        <row r="443">
          <cell r="H443">
            <v>0</v>
          </cell>
        </row>
        <row r="448">
          <cell r="H448">
            <v>0</v>
          </cell>
        </row>
        <row r="454">
          <cell r="H454">
            <v>0</v>
          </cell>
        </row>
        <row r="455">
          <cell r="H455">
            <v>0</v>
          </cell>
        </row>
        <row r="460">
          <cell r="H460">
            <v>0</v>
          </cell>
        </row>
        <row r="461">
          <cell r="H461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1">
          <cell r="H471">
            <v>0</v>
          </cell>
        </row>
        <row r="475">
          <cell r="H475">
            <v>0</v>
          </cell>
        </row>
        <row r="482">
          <cell r="H482">
            <v>0</v>
          </cell>
        </row>
        <row r="486">
          <cell r="H486">
            <v>0</v>
          </cell>
        </row>
        <row r="491">
          <cell r="H491">
            <v>0</v>
          </cell>
        </row>
        <row r="498">
          <cell r="H498">
            <v>0</v>
          </cell>
        </row>
        <row r="504">
          <cell r="H5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75" zoomScaleNormal="75" zoomScaleSheetLayoutView="75" zoomScalePageLayoutView="0" workbookViewId="0" topLeftCell="A14">
      <selection activeCell="C25" sqref="C25"/>
    </sheetView>
  </sheetViews>
  <sheetFormatPr defaultColWidth="9.140625" defaultRowHeight="15"/>
  <cols>
    <col min="1" max="1" width="39.57421875" style="87" customWidth="1"/>
    <col min="2" max="2" width="61.8515625" style="88" customWidth="1"/>
    <col min="3" max="3" width="16.8515625" style="89" customWidth="1"/>
    <col min="4" max="16384" width="9.140625" style="86" customWidth="1"/>
  </cols>
  <sheetData>
    <row r="1" spans="2:3" s="73" customFormat="1" ht="15">
      <c r="B1" s="1642" t="s">
        <v>18</v>
      </c>
      <c r="C1" s="1643"/>
    </row>
    <row r="2" spans="1:6" s="64" customFormat="1" ht="15.75" customHeight="1">
      <c r="A2" s="1644" t="s">
        <v>1042</v>
      </c>
      <c r="B2" s="1644"/>
      <c r="C2" s="1644"/>
      <c r="D2" s="76"/>
      <c r="E2" s="76"/>
      <c r="F2" s="76"/>
    </row>
    <row r="3" spans="1:6" s="64" customFormat="1" ht="15.75" customHeight="1">
      <c r="A3" s="1644" t="s">
        <v>1131</v>
      </c>
      <c r="B3" s="1644"/>
      <c r="C3" s="1644"/>
      <c r="D3" s="76"/>
      <c r="E3" s="76"/>
      <c r="F3" s="76"/>
    </row>
    <row r="4" spans="1:6" s="65" customFormat="1" ht="16.5" customHeight="1">
      <c r="A4" s="1640" t="s">
        <v>1043</v>
      </c>
      <c r="B4" s="1640"/>
      <c r="C4" s="1640"/>
      <c r="D4" s="77"/>
      <c r="E4" s="77"/>
      <c r="F4" s="77"/>
    </row>
    <row r="5" spans="1:6" s="65" customFormat="1" ht="16.5" customHeight="1">
      <c r="A5" s="1640" t="s">
        <v>780</v>
      </c>
      <c r="B5" s="1640"/>
      <c r="C5" s="1640"/>
      <c r="D5" s="77"/>
      <c r="E5" s="77"/>
      <c r="F5" s="77"/>
    </row>
    <row r="6" spans="1:3" s="75" customFormat="1" ht="15.75">
      <c r="A6" s="1645" t="s">
        <v>1155</v>
      </c>
      <c r="B6" s="1646"/>
      <c r="C6" s="1646"/>
    </row>
    <row r="7" spans="1:3" s="75" customFormat="1" ht="15.75">
      <c r="A7" s="72"/>
      <c r="B7" s="84"/>
      <c r="C7" s="74"/>
    </row>
    <row r="8" spans="1:3" s="90" customFormat="1" ht="18.75">
      <c r="A8" s="1641" t="s">
        <v>19</v>
      </c>
      <c r="B8" s="1641"/>
      <c r="C8" s="1641"/>
    </row>
    <row r="9" spans="1:3" s="90" customFormat="1" ht="18.75">
      <c r="A9" s="1641" t="s">
        <v>1044</v>
      </c>
      <c r="B9" s="1641"/>
      <c r="C9" s="1641"/>
    </row>
    <row r="10" spans="1:3" s="90" customFormat="1" ht="18.75">
      <c r="A10" s="78"/>
      <c r="B10" s="81"/>
      <c r="C10" s="91"/>
    </row>
    <row r="11" spans="1:3" s="90" customFormat="1" ht="18.75">
      <c r="A11" s="78"/>
      <c r="C11" s="91" t="s">
        <v>463</v>
      </c>
    </row>
    <row r="12" spans="1:3" s="94" customFormat="1" ht="54" customHeight="1">
      <c r="A12" s="92" t="s">
        <v>135</v>
      </c>
      <c r="B12" s="92" t="s">
        <v>203</v>
      </c>
      <c r="C12" s="93" t="s">
        <v>259</v>
      </c>
    </row>
    <row r="13" spans="1:3" s="94" customFormat="1" ht="56.25">
      <c r="A13" s="95" t="s">
        <v>20</v>
      </c>
      <c r="B13" s="96" t="s">
        <v>21</v>
      </c>
      <c r="C13" s="685">
        <v>104589</v>
      </c>
    </row>
    <row r="14" spans="1:3" s="94" customFormat="1" ht="37.5">
      <c r="A14" s="1165" t="s">
        <v>810</v>
      </c>
      <c r="B14" s="1163" t="s">
        <v>23</v>
      </c>
      <c r="C14" s="1164">
        <v>100553</v>
      </c>
    </row>
    <row r="15" spans="1:3" s="94" customFormat="1" ht="55.5" customHeight="1">
      <c r="A15" s="98" t="s">
        <v>22</v>
      </c>
      <c r="B15" s="1163" t="s">
        <v>811</v>
      </c>
      <c r="C15" s="1164">
        <v>100553</v>
      </c>
    </row>
    <row r="16" spans="1:3" s="94" customFormat="1" ht="56.25">
      <c r="A16" s="100" t="s">
        <v>24</v>
      </c>
      <c r="B16" s="101" t="s">
        <v>25</v>
      </c>
      <c r="C16" s="686">
        <v>100553</v>
      </c>
    </row>
    <row r="17" spans="1:3" s="94" customFormat="1" ht="75.75" customHeight="1">
      <c r="A17" s="100" t="s">
        <v>42</v>
      </c>
      <c r="B17" s="101" t="s">
        <v>43</v>
      </c>
      <c r="C17" s="686">
        <v>100553</v>
      </c>
    </row>
    <row r="18" spans="1:3" s="94" customFormat="1" ht="55.5" customHeight="1" hidden="1">
      <c r="A18" s="100" t="s">
        <v>26</v>
      </c>
      <c r="B18" s="101" t="s">
        <v>27</v>
      </c>
      <c r="C18" s="1166">
        <f>C19</f>
        <v>0</v>
      </c>
    </row>
    <row r="19" spans="1:3" s="94" customFormat="1" ht="58.5" customHeight="1" hidden="1">
      <c r="A19" s="100" t="s">
        <v>44</v>
      </c>
      <c r="B19" s="101" t="s">
        <v>45</v>
      </c>
      <c r="C19" s="1162">
        <v>0</v>
      </c>
    </row>
    <row r="20" spans="1:3" s="94" customFormat="1" ht="51" customHeight="1">
      <c r="A20" s="1161" t="s">
        <v>20</v>
      </c>
      <c r="B20" s="101" t="s">
        <v>812</v>
      </c>
      <c r="C20" s="687">
        <v>4036.16</v>
      </c>
    </row>
    <row r="21" spans="1:3" s="94" customFormat="1" ht="48" customHeight="1">
      <c r="A21" s="98" t="s">
        <v>28</v>
      </c>
      <c r="B21" s="1163" t="s">
        <v>29</v>
      </c>
      <c r="C21" s="1164">
        <v>4036.16</v>
      </c>
    </row>
    <row r="22" spans="1:3" s="94" customFormat="1" ht="18.75">
      <c r="A22" s="100" t="s">
        <v>30</v>
      </c>
      <c r="B22" s="101" t="s">
        <v>31</v>
      </c>
      <c r="C22" s="685">
        <f>C23</f>
        <v>-2973210</v>
      </c>
    </row>
    <row r="23" spans="1:3" s="94" customFormat="1" ht="18.75">
      <c r="A23" s="100" t="s">
        <v>32</v>
      </c>
      <c r="B23" s="101" t="s">
        <v>33</v>
      </c>
      <c r="C23" s="685">
        <f>C24</f>
        <v>-2973210</v>
      </c>
    </row>
    <row r="24" spans="1:3" s="94" customFormat="1" ht="40.5" customHeight="1">
      <c r="A24" s="100" t="s">
        <v>34</v>
      </c>
      <c r="B24" s="101" t="s">
        <v>35</v>
      </c>
      <c r="C24" s="685">
        <f>C25</f>
        <v>-2973210</v>
      </c>
    </row>
    <row r="25" spans="1:3" s="94" customFormat="1" ht="37.5">
      <c r="A25" s="100" t="s">
        <v>46</v>
      </c>
      <c r="B25" s="101" t="s">
        <v>49</v>
      </c>
      <c r="C25" s="687">
        <v>-2973210</v>
      </c>
    </row>
    <row r="26" spans="1:3" s="94" customFormat="1" ht="18.75">
      <c r="A26" s="100" t="s">
        <v>36</v>
      </c>
      <c r="B26" s="101" t="s">
        <v>37</v>
      </c>
      <c r="C26" s="685">
        <f>C27</f>
        <v>3073763</v>
      </c>
    </row>
    <row r="27" spans="1:3" s="94" customFormat="1" ht="18.75">
      <c r="A27" s="100" t="s">
        <v>38</v>
      </c>
      <c r="B27" s="101" t="s">
        <v>39</v>
      </c>
      <c r="C27" s="685">
        <f>C28</f>
        <v>3073763</v>
      </c>
    </row>
    <row r="28" spans="1:3" s="94" customFormat="1" ht="37.5" customHeight="1">
      <c r="A28" s="100" t="s">
        <v>40</v>
      </c>
      <c r="B28" s="101" t="s">
        <v>41</v>
      </c>
      <c r="C28" s="685">
        <f>C29</f>
        <v>3073763</v>
      </c>
    </row>
    <row r="29" spans="1:3" s="94" customFormat="1" ht="37.5">
      <c r="A29" s="100" t="s">
        <v>47</v>
      </c>
      <c r="B29" s="101" t="s">
        <v>48</v>
      </c>
      <c r="C29" s="687">
        <v>3073763</v>
      </c>
    </row>
    <row r="30" spans="1:3" s="94" customFormat="1" ht="37.5">
      <c r="A30" s="638"/>
      <c r="B30" s="639" t="s">
        <v>431</v>
      </c>
      <c r="C30" s="688">
        <f>SUM(C13)</f>
        <v>104589</v>
      </c>
    </row>
    <row r="31" spans="1:3" s="94" customFormat="1" ht="18.75">
      <c r="A31" s="103"/>
      <c r="B31" s="104"/>
      <c r="C31" s="105"/>
    </row>
    <row r="32" spans="1:3" s="94" customFormat="1" ht="18.75">
      <c r="A32" s="103"/>
      <c r="B32" s="104"/>
      <c r="C32" s="105"/>
    </row>
    <row r="33" spans="1:3" s="94" customFormat="1" ht="18.75">
      <c r="A33" s="103"/>
      <c r="B33" s="640"/>
      <c r="C33" s="105"/>
    </row>
    <row r="34" spans="1:3" s="94" customFormat="1" ht="18.75">
      <c r="A34" s="103"/>
      <c r="B34" s="104"/>
      <c r="C34" s="105"/>
    </row>
    <row r="35" spans="1:3" s="94" customFormat="1" ht="18.75">
      <c r="A35" s="103"/>
      <c r="B35" s="104"/>
      <c r="C35" s="105"/>
    </row>
    <row r="36" spans="1:3" s="94" customFormat="1" ht="18.75">
      <c r="A36" s="103"/>
      <c r="B36" s="104"/>
      <c r="C36" s="105"/>
    </row>
    <row r="37" spans="1:3" s="94" customFormat="1" ht="18.75">
      <c r="A37" s="103"/>
      <c r="B37" s="104"/>
      <c r="C37" s="105"/>
    </row>
    <row r="38" spans="1:3" s="94" customFormat="1" ht="18.75">
      <c r="A38" s="103"/>
      <c r="B38" s="104"/>
      <c r="C38" s="105"/>
    </row>
    <row r="39" spans="1:3" s="94" customFormat="1" ht="18.75">
      <c r="A39" s="103"/>
      <c r="B39" s="104"/>
      <c r="C39" s="105"/>
    </row>
    <row r="40" spans="1:3" s="94" customFormat="1" ht="18.75">
      <c r="A40" s="103"/>
      <c r="B40" s="104"/>
      <c r="C40" s="105"/>
    </row>
    <row r="41" spans="1:3" s="94" customFormat="1" ht="18.75">
      <c r="A41" s="103"/>
      <c r="B41" s="104"/>
      <c r="C41" s="105"/>
    </row>
  </sheetData>
  <sheetProtection formatRows="0" autoFilter="0"/>
  <mergeCells count="8">
    <mergeCell ref="A5:C5"/>
    <mergeCell ref="A8:C8"/>
    <mergeCell ref="A9:C9"/>
    <mergeCell ref="B1:C1"/>
    <mergeCell ref="A2:C2"/>
    <mergeCell ref="A3:C3"/>
    <mergeCell ref="A4:C4"/>
    <mergeCell ref="A6:C6"/>
  </mergeCells>
  <printOptions horizontalCentered="1"/>
  <pageMargins left="0.5511811023622047" right="0.2755905511811024" top="0.3937007874015748" bottom="0.2362204724409449" header="0.2755905511811024" footer="0.35433070866141736"/>
  <pageSetup blackAndWhite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146"/>
  <sheetViews>
    <sheetView view="pageBreakPreview" zoomScaleSheetLayoutView="100" zoomScalePageLayoutView="0" workbookViewId="0" topLeftCell="A1">
      <selection activeCell="D65" sqref="D65"/>
    </sheetView>
  </sheetViews>
  <sheetFormatPr defaultColWidth="9.140625" defaultRowHeight="15"/>
  <cols>
    <col min="1" max="1" width="60.421875" style="6" customWidth="1"/>
    <col min="2" max="2" width="6.57421875" style="10" customWidth="1"/>
    <col min="3" max="3" width="6.8515625" style="11" customWidth="1"/>
    <col min="4" max="4" width="7.140625" style="4" customWidth="1"/>
    <col min="5" max="5" width="6.8515625" style="5" customWidth="1"/>
    <col min="6" max="6" width="6.57421875" style="10" customWidth="1"/>
    <col min="7" max="7" width="11.00390625" style="12" customWidth="1"/>
    <col min="8" max="8" width="11.00390625" style="61" customWidth="1"/>
    <col min="9" max="9" width="17.421875" style="1" customWidth="1"/>
    <col min="10" max="37" width="9.140625" style="1" customWidth="1"/>
  </cols>
  <sheetData>
    <row r="1" spans="1:7" s="64" customFormat="1" ht="15.75" customHeight="1">
      <c r="A1" s="1644" t="s">
        <v>258</v>
      </c>
      <c r="B1" s="1644"/>
      <c r="C1" s="1644"/>
      <c r="D1" s="1644"/>
      <c r="E1" s="1644"/>
      <c r="F1" s="1644"/>
      <c r="G1" s="1644"/>
    </row>
    <row r="2" spans="1:7" s="64" customFormat="1" ht="15.75" customHeight="1">
      <c r="A2" s="1644" t="s">
        <v>425</v>
      </c>
      <c r="B2" s="1644"/>
      <c r="C2" s="1644"/>
      <c r="D2" s="1644"/>
      <c r="E2" s="1644"/>
      <c r="F2" s="1644"/>
      <c r="G2" s="1644"/>
    </row>
    <row r="3" spans="1:7" s="64" customFormat="1" ht="15.75" customHeight="1">
      <c r="A3" s="1644" t="s">
        <v>434</v>
      </c>
      <c r="B3" s="1644"/>
      <c r="C3" s="1644"/>
      <c r="D3" s="1644"/>
      <c r="E3" s="1644"/>
      <c r="F3" s="1644"/>
      <c r="G3" s="1644"/>
    </row>
    <row r="4" spans="1:7" s="65" customFormat="1" ht="16.5" customHeight="1">
      <c r="A4" s="1640" t="s">
        <v>426</v>
      </c>
      <c r="B4" s="1640"/>
      <c r="C4" s="1640"/>
      <c r="D4" s="1640"/>
      <c r="E4" s="1640"/>
      <c r="F4" s="1640"/>
      <c r="G4" s="1640"/>
    </row>
    <row r="5" spans="1:7" s="65" customFormat="1" ht="16.5" customHeight="1">
      <c r="A5" s="1640" t="s">
        <v>369</v>
      </c>
      <c r="B5" s="1640"/>
      <c r="C5" s="1640"/>
      <c r="D5" s="1640"/>
      <c r="E5" s="1640"/>
      <c r="F5" s="1640"/>
      <c r="G5" s="1640"/>
    </row>
    <row r="6" spans="1:6" s="65" customFormat="1" ht="16.5" customHeight="1">
      <c r="A6" s="1676"/>
      <c r="B6" s="1676"/>
      <c r="C6" s="1676"/>
      <c r="D6" s="1676"/>
      <c r="E6" s="1676"/>
      <c r="F6" s="1676"/>
    </row>
    <row r="7" spans="1:6" s="65" customFormat="1" ht="16.5" customHeight="1">
      <c r="A7" s="1676"/>
      <c r="B7" s="1676"/>
      <c r="C7" s="1676"/>
      <c r="D7" s="1676"/>
      <c r="E7" s="1676"/>
      <c r="F7" s="1676"/>
    </row>
    <row r="8" spans="1:7" s="65" customFormat="1" ht="126" customHeight="1">
      <c r="A8" s="1680" t="s">
        <v>392</v>
      </c>
      <c r="B8" s="1680"/>
      <c r="C8" s="1680"/>
      <c r="D8" s="1680"/>
      <c r="E8" s="1680"/>
      <c r="F8" s="1680"/>
      <c r="G8" s="1680"/>
    </row>
    <row r="9" spans="1:7" s="2" customFormat="1" ht="18">
      <c r="A9" s="69"/>
      <c r="B9" s="70"/>
      <c r="C9" s="70"/>
      <c r="D9" s="70"/>
      <c r="E9" s="70"/>
      <c r="F9" s="71"/>
      <c r="G9" s="71" t="s">
        <v>201</v>
      </c>
    </row>
    <row r="10" spans="1:37" s="20" customFormat="1" ht="54" customHeight="1">
      <c r="A10" s="8" t="s">
        <v>203</v>
      </c>
      <c r="B10" s="9" t="s">
        <v>147</v>
      </c>
      <c r="C10" s="14" t="s">
        <v>148</v>
      </c>
      <c r="D10" s="15" t="s">
        <v>202</v>
      </c>
      <c r="E10" s="16"/>
      <c r="F10" s="17" t="s">
        <v>149</v>
      </c>
      <c r="G10" s="18" t="s">
        <v>260</v>
      </c>
      <c r="H10" s="18" t="s">
        <v>259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8" customFormat="1" ht="18.75">
      <c r="A11" s="268" t="s">
        <v>156</v>
      </c>
      <c r="B11" s="31"/>
      <c r="C11" s="32"/>
      <c r="D11" s="33"/>
      <c r="E11" s="34"/>
      <c r="F11" s="35"/>
      <c r="G11" s="36">
        <f>SUM(G12,G46,G53,G64,G74,G82,G88,G98,G104,G110)</f>
        <v>824.4</v>
      </c>
      <c r="H11" s="36">
        <f>SUM(H12,H46,H53,H64,H74,H82,H88,H98,H104,H110)</f>
        <v>557.5</v>
      </c>
      <c r="I11" s="6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18.75">
      <c r="A12" s="271" t="s">
        <v>157</v>
      </c>
      <c r="B12" s="315" t="s">
        <v>153</v>
      </c>
      <c r="C12" s="316"/>
      <c r="D12" s="317"/>
      <c r="E12" s="318"/>
      <c r="F12" s="319"/>
      <c r="G12" s="320">
        <f>G13+G18+G28+G33</f>
        <v>509</v>
      </c>
      <c r="H12" s="320">
        <f>H13+H18+H28+H33</f>
        <v>318.2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38" customFormat="1" ht="47.25">
      <c r="A13" s="272" t="s">
        <v>158</v>
      </c>
      <c r="B13" s="322" t="s">
        <v>153</v>
      </c>
      <c r="C13" s="323" t="s">
        <v>154</v>
      </c>
      <c r="D13" s="324"/>
      <c r="E13" s="325"/>
      <c r="F13" s="326"/>
      <c r="G13" s="327">
        <f aca="true" t="shared" si="0" ref="G13:H16">+G14</f>
        <v>120</v>
      </c>
      <c r="H13" s="327">
        <f t="shared" si="0"/>
        <v>90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40" customFormat="1" ht="31.5">
      <c r="A14" s="273" t="s">
        <v>236</v>
      </c>
      <c r="B14" s="329" t="s">
        <v>153</v>
      </c>
      <c r="C14" s="330" t="s">
        <v>154</v>
      </c>
      <c r="D14" s="331" t="s">
        <v>235</v>
      </c>
      <c r="E14" s="332" t="s">
        <v>205</v>
      </c>
      <c r="F14" s="333"/>
      <c r="G14" s="334">
        <f t="shared" si="0"/>
        <v>120</v>
      </c>
      <c r="H14" s="334">
        <f t="shared" si="0"/>
        <v>90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2" customFormat="1" ht="19.5">
      <c r="A15" s="274" t="s">
        <v>238</v>
      </c>
      <c r="B15" s="336" t="s">
        <v>153</v>
      </c>
      <c r="C15" s="337" t="s">
        <v>154</v>
      </c>
      <c r="D15" s="338" t="s">
        <v>237</v>
      </c>
      <c r="E15" s="339" t="s">
        <v>205</v>
      </c>
      <c r="F15" s="340"/>
      <c r="G15" s="341">
        <f t="shared" si="0"/>
        <v>120</v>
      </c>
      <c r="H15" s="341">
        <f t="shared" si="0"/>
        <v>90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31.5">
      <c r="A16" s="275" t="s">
        <v>212</v>
      </c>
      <c r="B16" s="343" t="s">
        <v>153</v>
      </c>
      <c r="C16" s="344" t="s">
        <v>154</v>
      </c>
      <c r="D16" s="345" t="s">
        <v>237</v>
      </c>
      <c r="E16" s="346" t="s">
        <v>211</v>
      </c>
      <c r="F16" s="347"/>
      <c r="G16" s="348">
        <f t="shared" si="0"/>
        <v>120</v>
      </c>
      <c r="H16" s="348">
        <f t="shared" si="0"/>
        <v>90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80.25" customHeight="1">
      <c r="A17" s="135" t="s">
        <v>160</v>
      </c>
      <c r="B17" s="350" t="s">
        <v>153</v>
      </c>
      <c r="C17" s="351" t="s">
        <v>154</v>
      </c>
      <c r="D17" s="352" t="s">
        <v>237</v>
      </c>
      <c r="E17" s="353" t="s">
        <v>211</v>
      </c>
      <c r="F17" s="354" t="s">
        <v>155</v>
      </c>
      <c r="G17" s="355">
        <v>120</v>
      </c>
      <c r="H17" s="355">
        <v>90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63">
      <c r="A18" s="272" t="s">
        <v>167</v>
      </c>
      <c r="B18" s="322" t="s">
        <v>153</v>
      </c>
      <c r="C18" s="322" t="s">
        <v>159</v>
      </c>
      <c r="D18" s="323"/>
      <c r="E18" s="326"/>
      <c r="F18" s="322"/>
      <c r="G18" s="327">
        <f>SUM(G19,G23)</f>
        <v>145.9</v>
      </c>
      <c r="H18" s="327">
        <f>SUM(H19,H23)</f>
        <v>82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78.75" hidden="1">
      <c r="A19" s="273" t="s">
        <v>380</v>
      </c>
      <c r="B19" s="329" t="s">
        <v>153</v>
      </c>
      <c r="C19" s="330" t="s">
        <v>159</v>
      </c>
      <c r="D19" s="356" t="s">
        <v>171</v>
      </c>
      <c r="E19" s="357" t="s">
        <v>205</v>
      </c>
      <c r="F19" s="333"/>
      <c r="G19" s="334">
        <f>+G20</f>
        <v>0</v>
      </c>
      <c r="H19" s="334">
        <f>+H20</f>
        <v>0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94.5" hidden="1">
      <c r="A20" s="276" t="s">
        <v>393</v>
      </c>
      <c r="B20" s="336" t="s">
        <v>153</v>
      </c>
      <c r="C20" s="337" t="s">
        <v>159</v>
      </c>
      <c r="D20" s="338" t="s">
        <v>228</v>
      </c>
      <c r="E20" s="339" t="s">
        <v>205</v>
      </c>
      <c r="F20" s="340"/>
      <c r="G20" s="341">
        <f>SUM(G21)</f>
        <v>0</v>
      </c>
      <c r="H20" s="341">
        <f>SUM(H21)</f>
        <v>0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31.5" hidden="1">
      <c r="A21" s="275" t="s">
        <v>230</v>
      </c>
      <c r="B21" s="343" t="s">
        <v>153</v>
      </c>
      <c r="C21" s="344" t="s">
        <v>159</v>
      </c>
      <c r="D21" s="345" t="s">
        <v>228</v>
      </c>
      <c r="E21" s="346" t="s">
        <v>229</v>
      </c>
      <c r="F21" s="347"/>
      <c r="G21" s="348">
        <f>SUM(G22)</f>
        <v>0</v>
      </c>
      <c r="H21" s="348">
        <f>SUM(H22)</f>
        <v>0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8" s="260" customFormat="1" ht="31.5" hidden="1">
      <c r="A22" s="277" t="s">
        <v>161</v>
      </c>
      <c r="B22" s="360" t="s">
        <v>153</v>
      </c>
      <c r="C22" s="361" t="s">
        <v>159</v>
      </c>
      <c r="D22" s="362" t="s">
        <v>228</v>
      </c>
      <c r="E22" s="363" t="s">
        <v>229</v>
      </c>
      <c r="F22" s="364" t="s">
        <v>162</v>
      </c>
      <c r="G22" s="365">
        <v>0</v>
      </c>
      <c r="H22" s="365">
        <v>0</v>
      </c>
    </row>
    <row r="23" spans="1:37" s="42" customFormat="1" ht="31.5">
      <c r="A23" s="273" t="s">
        <v>240</v>
      </c>
      <c r="B23" s="329" t="s">
        <v>153</v>
      </c>
      <c r="C23" s="330" t="s">
        <v>159</v>
      </c>
      <c r="D23" s="356" t="s">
        <v>239</v>
      </c>
      <c r="E23" s="357" t="s">
        <v>205</v>
      </c>
      <c r="F23" s="333"/>
      <c r="G23" s="334">
        <f>+G24</f>
        <v>145.9</v>
      </c>
      <c r="H23" s="334">
        <f>+H24</f>
        <v>82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s="42" customFormat="1" ht="31.5">
      <c r="A24" s="274" t="s">
        <v>242</v>
      </c>
      <c r="B24" s="336" t="s">
        <v>153</v>
      </c>
      <c r="C24" s="337" t="s">
        <v>159</v>
      </c>
      <c r="D24" s="338" t="s">
        <v>241</v>
      </c>
      <c r="E24" s="339" t="s">
        <v>205</v>
      </c>
      <c r="F24" s="340"/>
      <c r="G24" s="341">
        <f>+G25</f>
        <v>145.9</v>
      </c>
      <c r="H24" s="341">
        <f>+H25</f>
        <v>82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8" s="41" customFormat="1" ht="31.5">
      <c r="A25" s="275" t="s">
        <v>212</v>
      </c>
      <c r="B25" s="343" t="s">
        <v>153</v>
      </c>
      <c r="C25" s="344" t="s">
        <v>159</v>
      </c>
      <c r="D25" s="345" t="s">
        <v>241</v>
      </c>
      <c r="E25" s="346" t="s">
        <v>211</v>
      </c>
      <c r="F25" s="347"/>
      <c r="G25" s="348">
        <f>SUM(G26:G27)</f>
        <v>145.9</v>
      </c>
      <c r="H25" s="348">
        <f>SUM(H26:H27)</f>
        <v>82</v>
      </c>
    </row>
    <row r="26" spans="1:8" s="41" customFormat="1" ht="82.5" customHeight="1">
      <c r="A26" s="135" t="s">
        <v>160</v>
      </c>
      <c r="B26" s="350" t="s">
        <v>153</v>
      </c>
      <c r="C26" s="351" t="s">
        <v>159</v>
      </c>
      <c r="D26" s="352" t="s">
        <v>241</v>
      </c>
      <c r="E26" s="353" t="s">
        <v>211</v>
      </c>
      <c r="F26" s="354" t="s">
        <v>155</v>
      </c>
      <c r="G26" s="355">
        <v>144.9</v>
      </c>
      <c r="H26" s="355">
        <v>81</v>
      </c>
    </row>
    <row r="27" spans="1:8" s="41" customFormat="1" ht="19.5">
      <c r="A27" s="135" t="s">
        <v>163</v>
      </c>
      <c r="B27" s="350" t="s">
        <v>153</v>
      </c>
      <c r="C27" s="351" t="s">
        <v>159</v>
      </c>
      <c r="D27" s="352" t="s">
        <v>241</v>
      </c>
      <c r="E27" s="353" t="s">
        <v>211</v>
      </c>
      <c r="F27" s="354" t="s">
        <v>164</v>
      </c>
      <c r="G27" s="355">
        <v>1</v>
      </c>
      <c r="H27" s="355">
        <v>1</v>
      </c>
    </row>
    <row r="28" spans="1:8" s="37" customFormat="1" ht="18.75" hidden="1">
      <c r="A28" s="272" t="s">
        <v>165</v>
      </c>
      <c r="B28" s="326" t="s">
        <v>153</v>
      </c>
      <c r="C28" s="322" t="s">
        <v>166</v>
      </c>
      <c r="D28" s="324"/>
      <c r="E28" s="325"/>
      <c r="F28" s="367"/>
      <c r="G28" s="327">
        <f>G29</f>
        <v>0</v>
      </c>
      <c r="H28" s="327">
        <f>H29</f>
        <v>0</v>
      </c>
    </row>
    <row r="29" spans="1:8" s="37" customFormat="1" ht="31.5" hidden="1">
      <c r="A29" s="581" t="s">
        <v>249</v>
      </c>
      <c r="B29" s="369" t="s">
        <v>153</v>
      </c>
      <c r="C29" s="370" t="s">
        <v>166</v>
      </c>
      <c r="D29" s="371" t="s">
        <v>248</v>
      </c>
      <c r="E29" s="372" t="s">
        <v>205</v>
      </c>
      <c r="F29" s="373"/>
      <c r="G29" s="374">
        <f>G30</f>
        <v>0</v>
      </c>
      <c r="H29" s="374">
        <f>H30</f>
        <v>0</v>
      </c>
    </row>
    <row r="30" spans="1:37" s="42" customFormat="1" ht="19.5" hidden="1">
      <c r="A30" s="274" t="s">
        <v>255</v>
      </c>
      <c r="B30" s="336" t="s">
        <v>153</v>
      </c>
      <c r="C30" s="337" t="s">
        <v>166</v>
      </c>
      <c r="D30" s="375" t="s">
        <v>254</v>
      </c>
      <c r="E30" s="376" t="s">
        <v>205</v>
      </c>
      <c r="F30" s="340"/>
      <c r="G30" s="341">
        <f>+G31</f>
        <v>0</v>
      </c>
      <c r="H30" s="341">
        <f>+H31</f>
        <v>0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37" s="42" customFormat="1" ht="19.5" hidden="1">
      <c r="A31" s="275" t="s">
        <v>257</v>
      </c>
      <c r="B31" s="343" t="s">
        <v>153</v>
      </c>
      <c r="C31" s="344" t="s">
        <v>166</v>
      </c>
      <c r="D31" s="377" t="s">
        <v>254</v>
      </c>
      <c r="E31" s="378" t="s">
        <v>256</v>
      </c>
      <c r="F31" s="347"/>
      <c r="G31" s="348">
        <f>+G32</f>
        <v>0</v>
      </c>
      <c r="H31" s="348">
        <f>+H32</f>
        <v>0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8" s="37" customFormat="1" ht="31.5" hidden="1">
      <c r="A32" s="281" t="s">
        <v>161</v>
      </c>
      <c r="B32" s="350" t="s">
        <v>153</v>
      </c>
      <c r="C32" s="350" t="s">
        <v>166</v>
      </c>
      <c r="D32" s="380" t="s">
        <v>254</v>
      </c>
      <c r="E32" s="381" t="s">
        <v>256</v>
      </c>
      <c r="F32" s="350" t="s">
        <v>162</v>
      </c>
      <c r="G32" s="382"/>
      <c r="H32" s="382"/>
    </row>
    <row r="33" spans="1:8" s="27" customFormat="1" ht="18.75">
      <c r="A33" s="272" t="s">
        <v>168</v>
      </c>
      <c r="B33" s="322" t="s">
        <v>153</v>
      </c>
      <c r="C33" s="323" t="s">
        <v>169</v>
      </c>
      <c r="D33" s="383"/>
      <c r="E33" s="384"/>
      <c r="F33" s="326"/>
      <c r="G33" s="327">
        <f>SUM(G34,G38)</f>
        <v>243.10000000000002</v>
      </c>
      <c r="H33" s="327">
        <f>SUM(H34,H38)</f>
        <v>146.2</v>
      </c>
    </row>
    <row r="34" spans="1:8" s="43" customFormat="1" ht="31.5">
      <c r="A34" s="282" t="s">
        <v>244</v>
      </c>
      <c r="B34" s="369" t="s">
        <v>153</v>
      </c>
      <c r="C34" s="386">
        <v>13</v>
      </c>
      <c r="D34" s="387" t="s">
        <v>243</v>
      </c>
      <c r="E34" s="388" t="s">
        <v>205</v>
      </c>
      <c r="F34" s="389"/>
      <c r="G34" s="390">
        <f>+G35</f>
        <v>25.3</v>
      </c>
      <c r="H34" s="390">
        <f>+H35</f>
        <v>24.2</v>
      </c>
    </row>
    <row r="35" spans="1:8" s="27" customFormat="1" ht="31.5">
      <c r="A35" s="283" t="s">
        <v>376</v>
      </c>
      <c r="B35" s="603" t="s">
        <v>153</v>
      </c>
      <c r="C35" s="393">
        <v>13</v>
      </c>
      <c r="D35" s="394" t="s">
        <v>245</v>
      </c>
      <c r="E35" s="395" t="s">
        <v>205</v>
      </c>
      <c r="F35" s="392"/>
      <c r="G35" s="396">
        <f>G36</f>
        <v>25.3</v>
      </c>
      <c r="H35" s="396">
        <f>H36</f>
        <v>24.2</v>
      </c>
    </row>
    <row r="36" spans="1:8" s="27" customFormat="1" ht="31.5">
      <c r="A36" s="288" t="s">
        <v>247</v>
      </c>
      <c r="B36" s="560" t="s">
        <v>153</v>
      </c>
      <c r="C36" s="399">
        <v>13</v>
      </c>
      <c r="D36" s="400" t="s">
        <v>245</v>
      </c>
      <c r="E36" s="401" t="s">
        <v>246</v>
      </c>
      <c r="F36" s="402"/>
      <c r="G36" s="403">
        <f>G37</f>
        <v>25.3</v>
      </c>
      <c r="H36" s="403">
        <f>H37</f>
        <v>24.2</v>
      </c>
    </row>
    <row r="37" spans="1:8" s="27" customFormat="1" ht="31.5">
      <c r="A37" s="604" t="s">
        <v>161</v>
      </c>
      <c r="B37" s="408" t="s">
        <v>153</v>
      </c>
      <c r="C37" s="405">
        <v>13</v>
      </c>
      <c r="D37" s="406" t="s">
        <v>245</v>
      </c>
      <c r="E37" s="407" t="s">
        <v>246</v>
      </c>
      <c r="F37" s="408" t="s">
        <v>162</v>
      </c>
      <c r="G37" s="409">
        <v>25.3</v>
      </c>
      <c r="H37" s="409">
        <v>24.2</v>
      </c>
    </row>
    <row r="38" spans="1:8" s="27" customFormat="1" ht="31.5">
      <c r="A38" s="286" t="s">
        <v>249</v>
      </c>
      <c r="B38" s="411" t="s">
        <v>153</v>
      </c>
      <c r="C38" s="411" t="s">
        <v>169</v>
      </c>
      <c r="D38" s="412" t="s">
        <v>248</v>
      </c>
      <c r="E38" s="413" t="s">
        <v>205</v>
      </c>
      <c r="F38" s="410"/>
      <c r="G38" s="374">
        <f>+G39</f>
        <v>217.8</v>
      </c>
      <c r="H38" s="374">
        <f>+H39</f>
        <v>122</v>
      </c>
    </row>
    <row r="39" spans="1:8" s="27" customFormat="1" ht="16.5" customHeight="1">
      <c r="A39" s="287" t="s">
        <v>251</v>
      </c>
      <c r="B39" s="415" t="s">
        <v>153</v>
      </c>
      <c r="C39" s="415" t="s">
        <v>169</v>
      </c>
      <c r="D39" s="416" t="s">
        <v>250</v>
      </c>
      <c r="E39" s="395" t="s">
        <v>205</v>
      </c>
      <c r="F39" s="417"/>
      <c r="G39" s="396">
        <f>+G40+G44</f>
        <v>217.8</v>
      </c>
      <c r="H39" s="396">
        <f>+H40+H44</f>
        <v>122</v>
      </c>
    </row>
    <row r="40" spans="1:254" s="45" customFormat="1" ht="31.5">
      <c r="A40" s="288" t="s">
        <v>208</v>
      </c>
      <c r="B40" s="419" t="s">
        <v>153</v>
      </c>
      <c r="C40" s="419">
        <v>13</v>
      </c>
      <c r="D40" s="420" t="s">
        <v>250</v>
      </c>
      <c r="E40" s="421" t="s">
        <v>207</v>
      </c>
      <c r="F40" s="419"/>
      <c r="G40" s="422">
        <f>SUM(G41:G43)</f>
        <v>217.8</v>
      </c>
      <c r="H40" s="422">
        <f>SUM(H41:H43)</f>
        <v>122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</row>
    <row r="41" spans="1:254" s="45" customFormat="1" ht="81.75" customHeight="1">
      <c r="A41" s="137" t="s">
        <v>160</v>
      </c>
      <c r="B41" s="424" t="s">
        <v>153</v>
      </c>
      <c r="C41" s="424">
        <v>13</v>
      </c>
      <c r="D41" s="406" t="s">
        <v>250</v>
      </c>
      <c r="E41" s="407" t="s">
        <v>207</v>
      </c>
      <c r="F41" s="424" t="s">
        <v>155</v>
      </c>
      <c r="G41" s="425">
        <v>217.8</v>
      </c>
      <c r="H41" s="425">
        <v>122</v>
      </c>
      <c r="I41" s="47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</row>
    <row r="42" spans="1:254" s="45" customFormat="1" ht="31.5" hidden="1">
      <c r="A42" s="289" t="s">
        <v>161</v>
      </c>
      <c r="B42" s="424" t="s">
        <v>153</v>
      </c>
      <c r="C42" s="424">
        <v>13</v>
      </c>
      <c r="D42" s="406" t="s">
        <v>250</v>
      </c>
      <c r="E42" s="407" t="s">
        <v>207</v>
      </c>
      <c r="F42" s="424" t="s">
        <v>162</v>
      </c>
      <c r="G42" s="427">
        <v>0</v>
      </c>
      <c r="H42" s="427">
        <v>0</v>
      </c>
      <c r="I42" s="47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</row>
    <row r="43" spans="1:254" s="45" customFormat="1" ht="19.5" hidden="1">
      <c r="A43" s="137" t="s">
        <v>163</v>
      </c>
      <c r="B43" s="424" t="s">
        <v>153</v>
      </c>
      <c r="C43" s="424">
        <v>13</v>
      </c>
      <c r="D43" s="406" t="s">
        <v>250</v>
      </c>
      <c r="E43" s="407" t="s">
        <v>207</v>
      </c>
      <c r="F43" s="424" t="s">
        <v>164</v>
      </c>
      <c r="G43" s="425">
        <v>0</v>
      </c>
      <c r="H43" s="425">
        <v>0</v>
      </c>
      <c r="I43" s="47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</row>
    <row r="44" spans="1:254" s="45" customFormat="1" ht="31.5" hidden="1">
      <c r="A44" s="288" t="s">
        <v>368</v>
      </c>
      <c r="B44" s="429" t="s">
        <v>153</v>
      </c>
      <c r="C44" s="429">
        <v>13</v>
      </c>
      <c r="D44" s="430" t="s">
        <v>250</v>
      </c>
      <c r="E44" s="431" t="s">
        <v>366</v>
      </c>
      <c r="F44" s="432"/>
      <c r="G44" s="433">
        <f>SUM(G45)</f>
        <v>0</v>
      </c>
      <c r="H44" s="433">
        <f>SUM(H45)</f>
        <v>0</v>
      </c>
      <c r="I44" s="47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</row>
    <row r="45" spans="1:254" s="45" customFormat="1" ht="31.5" hidden="1">
      <c r="A45" s="289" t="s">
        <v>161</v>
      </c>
      <c r="B45" s="424" t="s">
        <v>153</v>
      </c>
      <c r="C45" s="424">
        <v>13</v>
      </c>
      <c r="D45" s="406" t="s">
        <v>250</v>
      </c>
      <c r="E45" s="407" t="s">
        <v>366</v>
      </c>
      <c r="F45" s="434" t="s">
        <v>162</v>
      </c>
      <c r="G45" s="425">
        <v>0</v>
      </c>
      <c r="H45" s="425">
        <v>0</v>
      </c>
      <c r="I45" s="47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</row>
    <row r="46" spans="1:8" s="27" customFormat="1" ht="18.75">
      <c r="A46" s="290" t="s">
        <v>172</v>
      </c>
      <c r="B46" s="436" t="s">
        <v>154</v>
      </c>
      <c r="C46" s="437"/>
      <c r="D46" s="438"/>
      <c r="E46" s="439"/>
      <c r="F46" s="440"/>
      <c r="G46" s="320">
        <f>+G47</f>
        <v>70.1</v>
      </c>
      <c r="H46" s="320">
        <f>+H47</f>
        <v>67</v>
      </c>
    </row>
    <row r="47" spans="1:8" s="27" customFormat="1" ht="19.5" customHeight="1">
      <c r="A47" s="291" t="s">
        <v>173</v>
      </c>
      <c r="B47" s="442" t="s">
        <v>154</v>
      </c>
      <c r="C47" s="442" t="s">
        <v>174</v>
      </c>
      <c r="D47" s="443"/>
      <c r="E47" s="444"/>
      <c r="F47" s="442"/>
      <c r="G47" s="327">
        <f aca="true" t="shared" si="1" ref="G47:H49">G48</f>
        <v>70.1</v>
      </c>
      <c r="H47" s="327">
        <f t="shared" si="1"/>
        <v>67</v>
      </c>
    </row>
    <row r="48" spans="1:8" s="43" customFormat="1" ht="31.5">
      <c r="A48" s="286" t="s">
        <v>249</v>
      </c>
      <c r="B48" s="411" t="s">
        <v>154</v>
      </c>
      <c r="C48" s="411" t="s">
        <v>174</v>
      </c>
      <c r="D48" s="412" t="s">
        <v>248</v>
      </c>
      <c r="E48" s="413" t="s">
        <v>205</v>
      </c>
      <c r="F48" s="410"/>
      <c r="G48" s="374">
        <f t="shared" si="1"/>
        <v>70.1</v>
      </c>
      <c r="H48" s="374">
        <f t="shared" si="1"/>
        <v>67</v>
      </c>
    </row>
    <row r="49" spans="1:8" s="27" customFormat="1" ht="18" customHeight="1">
      <c r="A49" s="287" t="s">
        <v>251</v>
      </c>
      <c r="B49" s="415" t="s">
        <v>154</v>
      </c>
      <c r="C49" s="415" t="s">
        <v>174</v>
      </c>
      <c r="D49" s="416" t="s">
        <v>250</v>
      </c>
      <c r="E49" s="395" t="s">
        <v>205</v>
      </c>
      <c r="F49" s="417"/>
      <c r="G49" s="396">
        <f t="shared" si="1"/>
        <v>70.1</v>
      </c>
      <c r="H49" s="396">
        <f t="shared" si="1"/>
        <v>67</v>
      </c>
    </row>
    <row r="50" spans="1:8" s="27" customFormat="1" ht="31.5">
      <c r="A50" s="292" t="s">
        <v>253</v>
      </c>
      <c r="B50" s="446" t="s">
        <v>154</v>
      </c>
      <c r="C50" s="446" t="s">
        <v>174</v>
      </c>
      <c r="D50" s="447" t="s">
        <v>250</v>
      </c>
      <c r="E50" s="401" t="s">
        <v>438</v>
      </c>
      <c r="F50" s="446"/>
      <c r="G50" s="403">
        <f>SUM(G51:G52)</f>
        <v>70.1</v>
      </c>
      <c r="H50" s="403">
        <f>SUM(H51:H52)</f>
        <v>67</v>
      </c>
    </row>
    <row r="51" spans="1:8" s="27" customFormat="1" ht="78.75" customHeight="1" hidden="1">
      <c r="A51" s="135" t="s">
        <v>160</v>
      </c>
      <c r="B51" s="350" t="s">
        <v>154</v>
      </c>
      <c r="C51" s="350" t="s">
        <v>174</v>
      </c>
      <c r="D51" s="448" t="s">
        <v>250</v>
      </c>
      <c r="E51" s="449" t="s">
        <v>252</v>
      </c>
      <c r="F51" s="350" t="s">
        <v>155</v>
      </c>
      <c r="G51" s="450">
        <v>0</v>
      </c>
      <c r="H51" s="450">
        <v>0</v>
      </c>
    </row>
    <row r="52" spans="1:8" s="27" customFormat="1" ht="31.5">
      <c r="A52" s="135" t="s">
        <v>161</v>
      </c>
      <c r="B52" s="350" t="s">
        <v>154</v>
      </c>
      <c r="C52" s="350" t="s">
        <v>174</v>
      </c>
      <c r="D52" s="448" t="s">
        <v>250</v>
      </c>
      <c r="E52" s="449" t="s">
        <v>438</v>
      </c>
      <c r="F52" s="350" t="s">
        <v>162</v>
      </c>
      <c r="G52" s="450">
        <v>70.1</v>
      </c>
      <c r="H52" s="450">
        <v>67</v>
      </c>
    </row>
    <row r="53" spans="1:8" s="48" customFormat="1" ht="33" customHeight="1" hidden="1">
      <c r="A53" s="271" t="s">
        <v>175</v>
      </c>
      <c r="B53" s="451" t="s">
        <v>174</v>
      </c>
      <c r="C53" s="451"/>
      <c r="D53" s="438"/>
      <c r="E53" s="439"/>
      <c r="F53" s="451"/>
      <c r="G53" s="452">
        <f>+G54+G59</f>
        <v>0</v>
      </c>
      <c r="H53" s="452">
        <f>+H54+H59</f>
        <v>0</v>
      </c>
    </row>
    <row r="54" spans="1:8" s="48" customFormat="1" ht="50.25" customHeight="1" hidden="1">
      <c r="A54" s="272" t="s">
        <v>176</v>
      </c>
      <c r="B54" s="453" t="s">
        <v>174</v>
      </c>
      <c r="C54" s="453" t="s">
        <v>177</v>
      </c>
      <c r="D54" s="443"/>
      <c r="E54" s="444"/>
      <c r="F54" s="322"/>
      <c r="G54" s="327">
        <f>G55</f>
        <v>0</v>
      </c>
      <c r="H54" s="327">
        <f>H55</f>
        <v>0</v>
      </c>
    </row>
    <row r="55" spans="1:8" s="49" customFormat="1" ht="94.5" hidden="1">
      <c r="A55" s="293" t="s">
        <v>394</v>
      </c>
      <c r="B55" s="455" t="s">
        <v>174</v>
      </c>
      <c r="C55" s="455" t="s">
        <v>177</v>
      </c>
      <c r="D55" s="412" t="s">
        <v>231</v>
      </c>
      <c r="E55" s="413" t="s">
        <v>205</v>
      </c>
      <c r="F55" s="455"/>
      <c r="G55" s="456">
        <f>+G56</f>
        <v>0</v>
      </c>
      <c r="H55" s="456">
        <f>+H56</f>
        <v>0</v>
      </c>
    </row>
    <row r="56" spans="1:8" s="48" customFormat="1" ht="126" hidden="1">
      <c r="A56" s="283" t="s">
        <v>382</v>
      </c>
      <c r="B56" s="457" t="s">
        <v>174</v>
      </c>
      <c r="C56" s="457" t="s">
        <v>177</v>
      </c>
      <c r="D56" s="416" t="s">
        <v>232</v>
      </c>
      <c r="E56" s="395" t="s">
        <v>205</v>
      </c>
      <c r="F56" s="457"/>
      <c r="G56" s="458">
        <f>+G57</f>
        <v>0</v>
      </c>
      <c r="H56" s="458">
        <f>+H57</f>
        <v>0</v>
      </c>
    </row>
    <row r="57" spans="1:8" s="27" customFormat="1" ht="66.75" customHeight="1" hidden="1">
      <c r="A57" s="288" t="s">
        <v>234</v>
      </c>
      <c r="B57" s="459" t="s">
        <v>174</v>
      </c>
      <c r="C57" s="459" t="s">
        <v>177</v>
      </c>
      <c r="D57" s="447" t="s">
        <v>232</v>
      </c>
      <c r="E57" s="401" t="s">
        <v>233</v>
      </c>
      <c r="F57" s="419"/>
      <c r="G57" s="403">
        <f>SUM(G58:G58)</f>
        <v>0</v>
      </c>
      <c r="H57" s="403">
        <f>SUM(H58:H58)</f>
        <v>0</v>
      </c>
    </row>
    <row r="58" spans="1:8" s="262" customFormat="1" ht="31.5" hidden="1">
      <c r="A58" s="135" t="s">
        <v>161</v>
      </c>
      <c r="B58" s="460" t="s">
        <v>174</v>
      </c>
      <c r="C58" s="460" t="s">
        <v>177</v>
      </c>
      <c r="D58" s="448" t="s">
        <v>232</v>
      </c>
      <c r="E58" s="449" t="s">
        <v>233</v>
      </c>
      <c r="F58" s="461" t="s">
        <v>162</v>
      </c>
      <c r="G58" s="365">
        <v>0</v>
      </c>
      <c r="H58" s="365">
        <v>0</v>
      </c>
    </row>
    <row r="59" spans="1:8" s="43" customFormat="1" ht="31.5" hidden="1">
      <c r="A59" s="291" t="s">
        <v>178</v>
      </c>
      <c r="B59" s="442" t="s">
        <v>174</v>
      </c>
      <c r="C59" s="442">
        <v>14</v>
      </c>
      <c r="D59" s="443"/>
      <c r="E59" s="444"/>
      <c r="F59" s="442"/>
      <c r="G59" s="327">
        <f aca="true" t="shared" si="2" ref="G59:H61">+G60</f>
        <v>0</v>
      </c>
      <c r="H59" s="327">
        <f t="shared" si="2"/>
        <v>0</v>
      </c>
    </row>
    <row r="60" spans="1:8" s="43" customFormat="1" ht="94.5" hidden="1">
      <c r="A60" s="293" t="s">
        <v>395</v>
      </c>
      <c r="B60" s="462" t="s">
        <v>174</v>
      </c>
      <c r="C60" s="462">
        <v>14</v>
      </c>
      <c r="D60" s="412" t="s">
        <v>231</v>
      </c>
      <c r="E60" s="413" t="s">
        <v>205</v>
      </c>
      <c r="F60" s="462"/>
      <c r="G60" s="374">
        <f t="shared" si="2"/>
        <v>0</v>
      </c>
      <c r="H60" s="374">
        <f t="shared" si="2"/>
        <v>0</v>
      </c>
    </row>
    <row r="61" spans="1:8" s="27" customFormat="1" ht="126" hidden="1">
      <c r="A61" s="283" t="s">
        <v>382</v>
      </c>
      <c r="B61" s="463" t="s">
        <v>174</v>
      </c>
      <c r="C61" s="463" t="s">
        <v>179</v>
      </c>
      <c r="D61" s="416" t="s">
        <v>232</v>
      </c>
      <c r="E61" s="395" t="s">
        <v>205</v>
      </c>
      <c r="F61" s="463"/>
      <c r="G61" s="396">
        <f t="shared" si="2"/>
        <v>0</v>
      </c>
      <c r="H61" s="396">
        <f t="shared" si="2"/>
        <v>0</v>
      </c>
    </row>
    <row r="62" spans="1:8" s="27" customFormat="1" ht="64.5" customHeight="1" hidden="1">
      <c r="A62" s="288" t="s">
        <v>234</v>
      </c>
      <c r="B62" s="446" t="s">
        <v>174</v>
      </c>
      <c r="C62" s="446">
        <v>14</v>
      </c>
      <c r="D62" s="447" t="s">
        <v>232</v>
      </c>
      <c r="E62" s="401" t="s">
        <v>233</v>
      </c>
      <c r="F62" s="419"/>
      <c r="G62" s="403">
        <f>G63</f>
        <v>0</v>
      </c>
      <c r="H62" s="403">
        <f>H63</f>
        <v>0</v>
      </c>
    </row>
    <row r="63" spans="1:8" s="27" customFormat="1" ht="31.5" hidden="1">
      <c r="A63" s="135" t="s">
        <v>161</v>
      </c>
      <c r="B63" s="464" t="s">
        <v>174</v>
      </c>
      <c r="C63" s="464">
        <v>14</v>
      </c>
      <c r="D63" s="448" t="s">
        <v>232</v>
      </c>
      <c r="E63" s="449" t="s">
        <v>233</v>
      </c>
      <c r="F63" s="350" t="s">
        <v>162</v>
      </c>
      <c r="G63" s="450">
        <v>0</v>
      </c>
      <c r="H63" s="450">
        <v>0</v>
      </c>
    </row>
    <row r="64" spans="1:8" s="27" customFormat="1" ht="18.75">
      <c r="A64" s="271" t="s">
        <v>180</v>
      </c>
      <c r="B64" s="315" t="s">
        <v>159</v>
      </c>
      <c r="C64" s="465"/>
      <c r="D64" s="465"/>
      <c r="E64" s="466"/>
      <c r="F64" s="319"/>
      <c r="G64" s="320">
        <f>+G65</f>
        <v>18.6</v>
      </c>
      <c r="H64" s="320">
        <f>+H65</f>
        <v>15</v>
      </c>
    </row>
    <row r="65" spans="1:8" s="27" customFormat="1" ht="18.75">
      <c r="A65" s="294" t="s">
        <v>181</v>
      </c>
      <c r="B65" s="468" t="s">
        <v>159</v>
      </c>
      <c r="C65" s="469">
        <v>12</v>
      </c>
      <c r="D65" s="470"/>
      <c r="E65" s="471"/>
      <c r="F65" s="472"/>
      <c r="G65" s="473">
        <f>SUM(G70,G66)</f>
        <v>18.6</v>
      </c>
      <c r="H65" s="473">
        <f>SUM(H70,H66)</f>
        <v>15</v>
      </c>
    </row>
    <row r="66" spans="1:37" s="42" customFormat="1" ht="78.75" hidden="1">
      <c r="A66" s="273" t="s">
        <v>396</v>
      </c>
      <c r="B66" s="329" t="s">
        <v>159</v>
      </c>
      <c r="C66" s="330" t="s">
        <v>182</v>
      </c>
      <c r="D66" s="331" t="s">
        <v>356</v>
      </c>
      <c r="E66" s="332" t="s">
        <v>205</v>
      </c>
      <c r="F66" s="333"/>
      <c r="G66" s="334">
        <f>SUM(G67)</f>
        <v>0</v>
      </c>
      <c r="H66" s="334">
        <f>SUM(H67)</f>
        <v>0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</row>
    <row r="67" spans="1:247" s="41" customFormat="1" ht="110.25" hidden="1">
      <c r="A67" s="295" t="s">
        <v>397</v>
      </c>
      <c r="B67" s="336" t="s">
        <v>159</v>
      </c>
      <c r="C67" s="337" t="s">
        <v>182</v>
      </c>
      <c r="D67" s="475" t="s">
        <v>357</v>
      </c>
      <c r="E67" s="476" t="s">
        <v>205</v>
      </c>
      <c r="F67" s="477"/>
      <c r="G67" s="478">
        <f>SUM(G68)</f>
        <v>0</v>
      </c>
      <c r="H67" s="478">
        <f>SUM(H68)</f>
        <v>0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</row>
    <row r="68" spans="1:247" s="51" customFormat="1" ht="47.25" hidden="1">
      <c r="A68" s="296" t="s">
        <v>359</v>
      </c>
      <c r="B68" s="343" t="s">
        <v>159</v>
      </c>
      <c r="C68" s="344" t="s">
        <v>182</v>
      </c>
      <c r="D68" s="480" t="s">
        <v>357</v>
      </c>
      <c r="E68" s="481" t="s">
        <v>358</v>
      </c>
      <c r="F68" s="482"/>
      <c r="G68" s="348">
        <f>+G69</f>
        <v>0</v>
      </c>
      <c r="H68" s="348">
        <f>+H69</f>
        <v>0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</row>
    <row r="69" spans="1:248" s="39" customFormat="1" ht="31.5" hidden="1">
      <c r="A69" s="135" t="s">
        <v>161</v>
      </c>
      <c r="B69" s="483" t="s">
        <v>159</v>
      </c>
      <c r="C69" s="484" t="s">
        <v>182</v>
      </c>
      <c r="D69" s="485" t="s">
        <v>357</v>
      </c>
      <c r="E69" s="486" t="s">
        <v>358</v>
      </c>
      <c r="F69" s="487" t="s">
        <v>162</v>
      </c>
      <c r="G69" s="488">
        <v>0</v>
      </c>
      <c r="H69" s="488">
        <v>0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</row>
    <row r="70" spans="1:37" s="42" customFormat="1" ht="78.75">
      <c r="A70" s="273" t="s">
        <v>386</v>
      </c>
      <c r="B70" s="329" t="s">
        <v>159</v>
      </c>
      <c r="C70" s="330" t="s">
        <v>182</v>
      </c>
      <c r="D70" s="331" t="s">
        <v>170</v>
      </c>
      <c r="E70" s="332" t="s">
        <v>205</v>
      </c>
      <c r="F70" s="333"/>
      <c r="G70" s="334">
        <f>+G71+G67</f>
        <v>18.6</v>
      </c>
      <c r="H70" s="334">
        <f>+H71+H67</f>
        <v>15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</row>
    <row r="71" spans="1:247" s="41" customFormat="1" ht="95.25" customHeight="1">
      <c r="A71" s="295" t="s">
        <v>398</v>
      </c>
      <c r="B71" s="336" t="s">
        <v>159</v>
      </c>
      <c r="C71" s="337" t="s">
        <v>182</v>
      </c>
      <c r="D71" s="475" t="s">
        <v>216</v>
      </c>
      <c r="E71" s="476" t="s">
        <v>205</v>
      </c>
      <c r="F71" s="477"/>
      <c r="G71" s="478">
        <f>+G72</f>
        <v>18.6</v>
      </c>
      <c r="H71" s="478">
        <f>+H72</f>
        <v>15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</row>
    <row r="72" spans="1:247" s="41" customFormat="1" ht="19.5">
      <c r="A72" s="296" t="s">
        <v>217</v>
      </c>
      <c r="B72" s="343" t="s">
        <v>159</v>
      </c>
      <c r="C72" s="344" t="s">
        <v>182</v>
      </c>
      <c r="D72" s="480" t="s">
        <v>216</v>
      </c>
      <c r="E72" s="481" t="s">
        <v>355</v>
      </c>
      <c r="F72" s="482"/>
      <c r="G72" s="348">
        <f>+G73</f>
        <v>18.6</v>
      </c>
      <c r="H72" s="348">
        <f>+H73</f>
        <v>15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</row>
    <row r="73" spans="1:247" s="41" customFormat="1" ht="31.5">
      <c r="A73" s="135" t="s">
        <v>161</v>
      </c>
      <c r="B73" s="483" t="s">
        <v>159</v>
      </c>
      <c r="C73" s="484" t="s">
        <v>182</v>
      </c>
      <c r="D73" s="485" t="s">
        <v>216</v>
      </c>
      <c r="E73" s="486" t="s">
        <v>355</v>
      </c>
      <c r="F73" s="487" t="s">
        <v>162</v>
      </c>
      <c r="G73" s="488">
        <v>18.6</v>
      </c>
      <c r="H73" s="488">
        <v>15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</row>
    <row r="74" spans="1:8" s="43" customFormat="1" ht="19.5" customHeight="1">
      <c r="A74" s="290" t="s">
        <v>183</v>
      </c>
      <c r="B74" s="436" t="s">
        <v>184</v>
      </c>
      <c r="C74" s="436"/>
      <c r="D74" s="489"/>
      <c r="E74" s="490"/>
      <c r="F74" s="436"/>
      <c r="G74" s="491">
        <f>SUM(G75)</f>
        <v>15</v>
      </c>
      <c r="H74" s="491">
        <f>SUM(H75)</f>
        <v>10</v>
      </c>
    </row>
    <row r="75" spans="1:8" s="27" customFormat="1" ht="18.75">
      <c r="A75" s="291" t="s">
        <v>185</v>
      </c>
      <c r="B75" s="442" t="s">
        <v>184</v>
      </c>
      <c r="C75" s="442" t="s">
        <v>174</v>
      </c>
      <c r="D75" s="492"/>
      <c r="E75" s="493"/>
      <c r="F75" s="442"/>
      <c r="G75" s="494">
        <f>+G76</f>
        <v>15</v>
      </c>
      <c r="H75" s="494">
        <f>+H76</f>
        <v>10</v>
      </c>
    </row>
    <row r="76" spans="1:37" s="54" customFormat="1" ht="78.75">
      <c r="A76" s="297" t="s">
        <v>399</v>
      </c>
      <c r="B76" s="462" t="s">
        <v>184</v>
      </c>
      <c r="C76" s="496" t="s">
        <v>174</v>
      </c>
      <c r="D76" s="497" t="s">
        <v>218</v>
      </c>
      <c r="E76" s="498" t="s">
        <v>205</v>
      </c>
      <c r="F76" s="499"/>
      <c r="G76" s="500">
        <f>+G77</f>
        <v>15</v>
      </c>
      <c r="H76" s="500">
        <f>+H77</f>
        <v>10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s="42" customFormat="1" ht="96.75" customHeight="1">
      <c r="A77" s="274" t="s">
        <v>400</v>
      </c>
      <c r="B77" s="336" t="s">
        <v>184</v>
      </c>
      <c r="C77" s="337" t="s">
        <v>174</v>
      </c>
      <c r="D77" s="502" t="s">
        <v>219</v>
      </c>
      <c r="E77" s="503" t="s">
        <v>205</v>
      </c>
      <c r="F77" s="340"/>
      <c r="G77" s="341">
        <f>+G78+G80</f>
        <v>15</v>
      </c>
      <c r="H77" s="341">
        <f>+H78+H80</f>
        <v>10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</row>
    <row r="78" spans="1:8" s="41" customFormat="1" ht="19.5">
      <c r="A78" s="275" t="s">
        <v>221</v>
      </c>
      <c r="B78" s="343" t="s">
        <v>184</v>
      </c>
      <c r="C78" s="344" t="s">
        <v>174</v>
      </c>
      <c r="D78" s="504" t="s">
        <v>219</v>
      </c>
      <c r="E78" s="505" t="s">
        <v>220</v>
      </c>
      <c r="F78" s="347"/>
      <c r="G78" s="348">
        <f>SUM(G79)</f>
        <v>15</v>
      </c>
      <c r="H78" s="348">
        <f>SUM(H79)</f>
        <v>10</v>
      </c>
    </row>
    <row r="79" spans="1:8" s="41" customFormat="1" ht="31.5">
      <c r="A79" s="298" t="s">
        <v>161</v>
      </c>
      <c r="B79" s="483" t="s">
        <v>184</v>
      </c>
      <c r="C79" s="484" t="s">
        <v>174</v>
      </c>
      <c r="D79" s="506" t="s">
        <v>219</v>
      </c>
      <c r="E79" s="507" t="s">
        <v>220</v>
      </c>
      <c r="F79" s="354" t="s">
        <v>162</v>
      </c>
      <c r="G79" s="355">
        <v>15</v>
      </c>
      <c r="H79" s="355">
        <v>10</v>
      </c>
    </row>
    <row r="80" spans="1:37" s="42" customFormat="1" ht="19.5" hidden="1">
      <c r="A80" s="275" t="s">
        <v>223</v>
      </c>
      <c r="B80" s="343"/>
      <c r="C80" s="344"/>
      <c r="D80" s="377" t="s">
        <v>219</v>
      </c>
      <c r="E80" s="378" t="s">
        <v>222</v>
      </c>
      <c r="F80" s="347"/>
      <c r="G80" s="348">
        <f>SUM(G81)</f>
        <v>0</v>
      </c>
      <c r="H80" s="348">
        <f>SUM(H81)</f>
        <v>0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</row>
    <row r="81" spans="1:8" s="41" customFormat="1" ht="31.5" hidden="1">
      <c r="A81" s="298" t="s">
        <v>161</v>
      </c>
      <c r="B81" s="483" t="s">
        <v>184</v>
      </c>
      <c r="C81" s="484" t="s">
        <v>174</v>
      </c>
      <c r="D81" s="506" t="s">
        <v>219</v>
      </c>
      <c r="E81" s="507" t="s">
        <v>222</v>
      </c>
      <c r="F81" s="354" t="s">
        <v>162</v>
      </c>
      <c r="G81" s="355">
        <v>0</v>
      </c>
      <c r="H81" s="355">
        <v>0</v>
      </c>
    </row>
    <row r="82" spans="1:8" s="41" customFormat="1" ht="19.5" hidden="1">
      <c r="A82" s="299" t="s">
        <v>194</v>
      </c>
      <c r="B82" s="510" t="s">
        <v>166</v>
      </c>
      <c r="C82" s="511"/>
      <c r="D82" s="512"/>
      <c r="E82" s="513"/>
      <c r="F82" s="514"/>
      <c r="G82" s="515">
        <f aca="true" t="shared" si="3" ref="G82:H86">+G83</f>
        <v>0</v>
      </c>
      <c r="H82" s="515">
        <f t="shared" si="3"/>
        <v>0</v>
      </c>
    </row>
    <row r="83" spans="1:8" s="41" customFormat="1" ht="19.5" hidden="1">
      <c r="A83" s="300" t="s">
        <v>195</v>
      </c>
      <c r="B83" s="468" t="s">
        <v>166</v>
      </c>
      <c r="C83" s="469" t="s">
        <v>166</v>
      </c>
      <c r="D83" s="517"/>
      <c r="E83" s="518"/>
      <c r="F83" s="519"/>
      <c r="G83" s="473">
        <f t="shared" si="3"/>
        <v>0</v>
      </c>
      <c r="H83" s="473">
        <f t="shared" si="3"/>
        <v>0</v>
      </c>
    </row>
    <row r="84" spans="1:8" s="41" customFormat="1" ht="98.25" customHeight="1" hidden="1">
      <c r="A84" s="301" t="s">
        <v>360</v>
      </c>
      <c r="B84" s="455" t="s">
        <v>166</v>
      </c>
      <c r="C84" s="521" t="s">
        <v>166</v>
      </c>
      <c r="D84" s="356" t="s">
        <v>224</v>
      </c>
      <c r="E84" s="357" t="s">
        <v>205</v>
      </c>
      <c r="F84" s="522"/>
      <c r="G84" s="456">
        <f t="shared" si="3"/>
        <v>0</v>
      </c>
      <c r="H84" s="456">
        <f t="shared" si="3"/>
        <v>0</v>
      </c>
    </row>
    <row r="85" spans="1:8" s="41" customFormat="1" ht="110.25" hidden="1">
      <c r="A85" s="302" t="s">
        <v>361</v>
      </c>
      <c r="B85" s="457" t="s">
        <v>166</v>
      </c>
      <c r="C85" s="524" t="s">
        <v>166</v>
      </c>
      <c r="D85" s="525" t="s">
        <v>196</v>
      </c>
      <c r="E85" s="339" t="s">
        <v>205</v>
      </c>
      <c r="F85" s="526"/>
      <c r="G85" s="458">
        <f t="shared" si="3"/>
        <v>0</v>
      </c>
      <c r="H85" s="458">
        <f t="shared" si="3"/>
        <v>0</v>
      </c>
    </row>
    <row r="86" spans="1:8" s="41" customFormat="1" ht="19.5" hidden="1">
      <c r="A86" s="284" t="s">
        <v>226</v>
      </c>
      <c r="B86" s="419" t="s">
        <v>166</v>
      </c>
      <c r="C86" s="528" t="s">
        <v>166</v>
      </c>
      <c r="D86" s="529" t="s">
        <v>196</v>
      </c>
      <c r="E86" s="346" t="s">
        <v>225</v>
      </c>
      <c r="F86" s="432"/>
      <c r="G86" s="422">
        <f t="shared" si="3"/>
        <v>0</v>
      </c>
      <c r="H86" s="422">
        <f t="shared" si="3"/>
        <v>0</v>
      </c>
    </row>
    <row r="87" spans="1:8" s="41" customFormat="1" ht="31.5" hidden="1">
      <c r="A87" s="298" t="s">
        <v>161</v>
      </c>
      <c r="B87" s="461" t="s">
        <v>166</v>
      </c>
      <c r="C87" s="530" t="s">
        <v>166</v>
      </c>
      <c r="D87" s="531" t="s">
        <v>196</v>
      </c>
      <c r="E87" s="353" t="s">
        <v>225</v>
      </c>
      <c r="F87" s="532" t="s">
        <v>162</v>
      </c>
      <c r="G87" s="427"/>
      <c r="H87" s="427"/>
    </row>
    <row r="88" spans="1:8" s="27" customFormat="1" ht="18.75">
      <c r="A88" s="271" t="s">
        <v>186</v>
      </c>
      <c r="B88" s="315" t="s">
        <v>187</v>
      </c>
      <c r="C88" s="315"/>
      <c r="D88" s="489"/>
      <c r="E88" s="490"/>
      <c r="F88" s="315"/>
      <c r="G88" s="320">
        <f aca="true" t="shared" si="4" ref="G88:H90">+G89</f>
        <v>192.8</v>
      </c>
      <c r="H88" s="320">
        <f t="shared" si="4"/>
        <v>122.8</v>
      </c>
    </row>
    <row r="89" spans="1:8" s="27" customFormat="1" ht="18.75">
      <c r="A89" s="272" t="s">
        <v>188</v>
      </c>
      <c r="B89" s="322" t="s">
        <v>187</v>
      </c>
      <c r="C89" s="322" t="s">
        <v>153</v>
      </c>
      <c r="D89" s="383"/>
      <c r="E89" s="384"/>
      <c r="F89" s="322"/>
      <c r="G89" s="327">
        <f t="shared" si="4"/>
        <v>192.8</v>
      </c>
      <c r="H89" s="327">
        <f t="shared" si="4"/>
        <v>122.8</v>
      </c>
    </row>
    <row r="90" spans="1:8" s="27" customFormat="1" ht="64.5" customHeight="1">
      <c r="A90" s="293" t="s">
        <v>401</v>
      </c>
      <c r="B90" s="455" t="s">
        <v>187</v>
      </c>
      <c r="C90" s="455" t="s">
        <v>153</v>
      </c>
      <c r="D90" s="412" t="s">
        <v>204</v>
      </c>
      <c r="E90" s="413" t="s">
        <v>205</v>
      </c>
      <c r="F90" s="533"/>
      <c r="G90" s="374">
        <f t="shared" si="4"/>
        <v>192.8</v>
      </c>
      <c r="H90" s="374">
        <f t="shared" si="4"/>
        <v>122.8</v>
      </c>
    </row>
    <row r="91" spans="1:8" s="27" customFormat="1" ht="63">
      <c r="A91" s="283" t="s">
        <v>390</v>
      </c>
      <c r="B91" s="457" t="s">
        <v>187</v>
      </c>
      <c r="C91" s="457" t="s">
        <v>153</v>
      </c>
      <c r="D91" s="535" t="s">
        <v>206</v>
      </c>
      <c r="E91" s="536" t="s">
        <v>205</v>
      </c>
      <c r="F91" s="457"/>
      <c r="G91" s="396">
        <f>G92+G96</f>
        <v>192.8</v>
      </c>
      <c r="H91" s="396">
        <f>H92+H96</f>
        <v>122.8</v>
      </c>
    </row>
    <row r="92" spans="1:8" s="27" customFormat="1" ht="31.5">
      <c r="A92" s="288" t="s">
        <v>208</v>
      </c>
      <c r="B92" s="419" t="s">
        <v>187</v>
      </c>
      <c r="C92" s="528" t="s">
        <v>153</v>
      </c>
      <c r="D92" s="447" t="s">
        <v>206</v>
      </c>
      <c r="E92" s="538" t="s">
        <v>207</v>
      </c>
      <c r="F92" s="432"/>
      <c r="G92" s="403">
        <f>SUM(G93:G95)</f>
        <v>192.8</v>
      </c>
      <c r="H92" s="403">
        <f>SUM(H93:H95)</f>
        <v>122.8</v>
      </c>
    </row>
    <row r="93" spans="1:8" s="27" customFormat="1" ht="66.75" customHeight="1">
      <c r="A93" s="137" t="s">
        <v>160</v>
      </c>
      <c r="B93" s="350" t="s">
        <v>187</v>
      </c>
      <c r="C93" s="350" t="s">
        <v>153</v>
      </c>
      <c r="D93" s="448" t="s">
        <v>206</v>
      </c>
      <c r="E93" s="539" t="s">
        <v>207</v>
      </c>
      <c r="F93" s="350" t="s">
        <v>155</v>
      </c>
      <c r="G93" s="450">
        <v>170</v>
      </c>
      <c r="H93" s="450">
        <v>100</v>
      </c>
    </row>
    <row r="94" spans="1:8" s="27" customFormat="1" ht="31.5">
      <c r="A94" s="289" t="s">
        <v>161</v>
      </c>
      <c r="B94" s="350" t="s">
        <v>187</v>
      </c>
      <c r="C94" s="350" t="s">
        <v>153</v>
      </c>
      <c r="D94" s="448" t="s">
        <v>206</v>
      </c>
      <c r="E94" s="539" t="s">
        <v>207</v>
      </c>
      <c r="F94" s="350" t="s">
        <v>162</v>
      </c>
      <c r="G94" s="450">
        <v>18</v>
      </c>
      <c r="H94" s="450">
        <v>18</v>
      </c>
    </row>
    <row r="95" spans="1:8" s="27" customFormat="1" ht="18.75">
      <c r="A95" s="289" t="s">
        <v>163</v>
      </c>
      <c r="B95" s="350" t="s">
        <v>187</v>
      </c>
      <c r="C95" s="350" t="s">
        <v>153</v>
      </c>
      <c r="D95" s="448" t="s">
        <v>206</v>
      </c>
      <c r="E95" s="539" t="s">
        <v>207</v>
      </c>
      <c r="F95" s="350" t="s">
        <v>164</v>
      </c>
      <c r="G95" s="450">
        <v>4.8</v>
      </c>
      <c r="H95" s="450">
        <v>4.8</v>
      </c>
    </row>
    <row r="96" spans="1:37" s="265" customFormat="1" ht="31.5" hidden="1">
      <c r="A96" s="303" t="s">
        <v>210</v>
      </c>
      <c r="B96" s="541" t="s">
        <v>187</v>
      </c>
      <c r="C96" s="542" t="s">
        <v>153</v>
      </c>
      <c r="D96" s="543" t="s">
        <v>206</v>
      </c>
      <c r="E96" s="544" t="s">
        <v>209</v>
      </c>
      <c r="F96" s="545"/>
      <c r="G96" s="546">
        <f>+G97</f>
        <v>0</v>
      </c>
      <c r="H96" s="546">
        <f>+H97</f>
        <v>0</v>
      </c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</row>
    <row r="97" spans="1:37" s="265" customFormat="1" ht="31.5" hidden="1">
      <c r="A97" s="289" t="s">
        <v>161</v>
      </c>
      <c r="B97" s="548" t="s">
        <v>187</v>
      </c>
      <c r="C97" s="548" t="s">
        <v>153</v>
      </c>
      <c r="D97" s="549" t="s">
        <v>206</v>
      </c>
      <c r="E97" s="550" t="s">
        <v>209</v>
      </c>
      <c r="F97" s="548" t="s">
        <v>162</v>
      </c>
      <c r="G97" s="551">
        <v>0</v>
      </c>
      <c r="H97" s="551">
        <v>0</v>
      </c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</row>
    <row r="98" spans="1:8" s="27" customFormat="1" ht="18.75" hidden="1">
      <c r="A98" s="271" t="s">
        <v>189</v>
      </c>
      <c r="B98" s="314">
        <v>10</v>
      </c>
      <c r="C98" s="314"/>
      <c r="D98" s="489"/>
      <c r="E98" s="490"/>
      <c r="F98" s="315"/>
      <c r="G98" s="320">
        <f>+G99</f>
        <v>0</v>
      </c>
      <c r="H98" s="320">
        <f>+H99</f>
        <v>0</v>
      </c>
    </row>
    <row r="99" spans="1:8" s="27" customFormat="1" ht="18.75" hidden="1">
      <c r="A99" s="272" t="s">
        <v>190</v>
      </c>
      <c r="B99" s="441">
        <v>10</v>
      </c>
      <c r="C99" s="442" t="s">
        <v>153</v>
      </c>
      <c r="D99" s="383"/>
      <c r="E99" s="384"/>
      <c r="F99" s="442"/>
      <c r="G99" s="327">
        <f aca="true" t="shared" si="5" ref="G99:H102">G100</f>
        <v>0</v>
      </c>
      <c r="H99" s="327">
        <f t="shared" si="5"/>
        <v>0</v>
      </c>
    </row>
    <row r="100" spans="1:8" s="27" customFormat="1" ht="63" hidden="1">
      <c r="A100" s="304" t="s">
        <v>362</v>
      </c>
      <c r="B100" s="553">
        <v>10</v>
      </c>
      <c r="C100" s="554" t="s">
        <v>153</v>
      </c>
      <c r="D100" s="412" t="s">
        <v>213</v>
      </c>
      <c r="E100" s="413" t="s">
        <v>205</v>
      </c>
      <c r="F100" s="373"/>
      <c r="G100" s="374">
        <f t="shared" si="5"/>
        <v>0</v>
      </c>
      <c r="H100" s="374">
        <f t="shared" si="5"/>
        <v>0</v>
      </c>
    </row>
    <row r="101" spans="1:8" s="27" customFormat="1" ht="94.5" hidden="1">
      <c r="A101" s="305" t="s">
        <v>363</v>
      </c>
      <c r="B101" s="393">
        <v>10</v>
      </c>
      <c r="C101" s="557" t="s">
        <v>153</v>
      </c>
      <c r="D101" s="535" t="s">
        <v>214</v>
      </c>
      <c r="E101" s="536" t="s">
        <v>205</v>
      </c>
      <c r="F101" s="558"/>
      <c r="G101" s="396">
        <f t="shared" si="5"/>
        <v>0</v>
      </c>
      <c r="H101" s="396">
        <f t="shared" si="5"/>
        <v>0</v>
      </c>
    </row>
    <row r="102" spans="1:8" s="27" customFormat="1" ht="31.5" hidden="1">
      <c r="A102" s="292" t="s">
        <v>191</v>
      </c>
      <c r="B102" s="559">
        <v>10</v>
      </c>
      <c r="C102" s="560" t="s">
        <v>153</v>
      </c>
      <c r="D102" s="561" t="s">
        <v>214</v>
      </c>
      <c r="E102" s="421" t="s">
        <v>215</v>
      </c>
      <c r="F102" s="402"/>
      <c r="G102" s="403">
        <f t="shared" si="5"/>
        <v>0</v>
      </c>
      <c r="H102" s="403">
        <f t="shared" si="5"/>
        <v>0</v>
      </c>
    </row>
    <row r="103" spans="1:8" s="27" customFormat="1" ht="18.75" hidden="1">
      <c r="A103" s="137" t="s">
        <v>192</v>
      </c>
      <c r="B103" s="605">
        <v>10</v>
      </c>
      <c r="C103" s="408" t="s">
        <v>153</v>
      </c>
      <c r="D103" s="563" t="s">
        <v>214</v>
      </c>
      <c r="E103" s="407" t="s">
        <v>215</v>
      </c>
      <c r="F103" s="564" t="s">
        <v>193</v>
      </c>
      <c r="G103" s="450"/>
      <c r="H103" s="450"/>
    </row>
    <row r="104" spans="1:37" s="38" customFormat="1" ht="18.75" hidden="1">
      <c r="A104" s="306" t="s">
        <v>197</v>
      </c>
      <c r="B104" s="565">
        <v>11</v>
      </c>
      <c r="C104" s="511"/>
      <c r="D104" s="566"/>
      <c r="E104" s="567"/>
      <c r="F104" s="514"/>
      <c r="G104" s="515">
        <f aca="true" t="shared" si="6" ref="G104:H108">+G105</f>
        <v>0</v>
      </c>
      <c r="H104" s="515">
        <f t="shared" si="6"/>
        <v>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</row>
    <row r="105" spans="1:37" s="38" customFormat="1" ht="18.75" hidden="1">
      <c r="A105" s="294" t="s">
        <v>198</v>
      </c>
      <c r="B105" s="467">
        <v>11</v>
      </c>
      <c r="C105" s="469" t="s">
        <v>154</v>
      </c>
      <c r="D105" s="568"/>
      <c r="E105" s="569"/>
      <c r="F105" s="519"/>
      <c r="G105" s="473">
        <f t="shared" si="6"/>
        <v>0</v>
      </c>
      <c r="H105" s="473">
        <f t="shared" si="6"/>
        <v>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s="56" customFormat="1" ht="99" customHeight="1" hidden="1">
      <c r="A106" s="301" t="s">
        <v>402</v>
      </c>
      <c r="B106" s="455" t="s">
        <v>199</v>
      </c>
      <c r="C106" s="521" t="s">
        <v>154</v>
      </c>
      <c r="D106" s="570" t="s">
        <v>224</v>
      </c>
      <c r="E106" s="357" t="s">
        <v>205</v>
      </c>
      <c r="F106" s="522"/>
      <c r="G106" s="456">
        <f t="shared" si="6"/>
        <v>0</v>
      </c>
      <c r="H106" s="456">
        <f t="shared" si="6"/>
        <v>0</v>
      </c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</row>
    <row r="107" spans="1:37" s="38" customFormat="1" ht="110.25" hidden="1">
      <c r="A107" s="283" t="s">
        <v>391</v>
      </c>
      <c r="B107" s="457" t="s">
        <v>199</v>
      </c>
      <c r="C107" s="524" t="s">
        <v>154</v>
      </c>
      <c r="D107" s="525" t="s">
        <v>200</v>
      </c>
      <c r="E107" s="339" t="s">
        <v>205</v>
      </c>
      <c r="F107" s="526"/>
      <c r="G107" s="458">
        <f t="shared" si="6"/>
        <v>0</v>
      </c>
      <c r="H107" s="458">
        <f t="shared" si="6"/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</row>
    <row r="108" spans="1:37" s="38" customFormat="1" ht="78.75" customHeight="1" hidden="1">
      <c r="A108" s="288" t="s">
        <v>364</v>
      </c>
      <c r="B108" s="419" t="s">
        <v>199</v>
      </c>
      <c r="C108" s="528" t="s">
        <v>154</v>
      </c>
      <c r="D108" s="529" t="s">
        <v>200</v>
      </c>
      <c r="E108" s="346" t="s">
        <v>227</v>
      </c>
      <c r="F108" s="432"/>
      <c r="G108" s="422">
        <f t="shared" si="6"/>
        <v>0</v>
      </c>
      <c r="H108" s="422">
        <f t="shared" si="6"/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</row>
    <row r="109" spans="1:37" s="38" customFormat="1" ht="31.5" hidden="1">
      <c r="A109" s="604" t="s">
        <v>161</v>
      </c>
      <c r="B109" s="642" t="s">
        <v>199</v>
      </c>
      <c r="C109" s="643" t="s">
        <v>154</v>
      </c>
      <c r="D109" s="629" t="s">
        <v>200</v>
      </c>
      <c r="E109" s="644" t="s">
        <v>227</v>
      </c>
      <c r="F109" s="645" t="s">
        <v>162</v>
      </c>
      <c r="G109" s="646">
        <v>0</v>
      </c>
      <c r="H109" s="646"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</row>
    <row r="110" spans="1:37" s="38" customFormat="1" ht="18.75">
      <c r="A110" s="647" t="s">
        <v>433</v>
      </c>
      <c r="B110" s="1677"/>
      <c r="C110" s="1678"/>
      <c r="D110" s="1678"/>
      <c r="E110" s="1678"/>
      <c r="F110" s="1679"/>
      <c r="G110" s="648">
        <v>18.9</v>
      </c>
      <c r="H110" s="649">
        <v>24.5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</row>
    <row r="111" spans="1:37" s="38" customFormat="1" ht="18.75">
      <c r="A111" s="6"/>
      <c r="B111" s="7"/>
      <c r="C111" s="57"/>
      <c r="D111" s="58"/>
      <c r="E111" s="59"/>
      <c r="F111" s="7"/>
      <c r="G111" s="60"/>
      <c r="H111" s="29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</row>
    <row r="112" spans="1:37" s="38" customFormat="1" ht="18.75">
      <c r="A112" s="6"/>
      <c r="B112" s="7"/>
      <c r="C112" s="57"/>
      <c r="D112" s="58"/>
      <c r="E112" s="59"/>
      <c r="F112" s="7"/>
      <c r="G112" s="60"/>
      <c r="H112" s="29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</row>
    <row r="113" spans="1:37" s="38" customFormat="1" ht="18.75">
      <c r="A113" s="6"/>
      <c r="B113" s="7"/>
      <c r="C113" s="57"/>
      <c r="D113" s="58"/>
      <c r="E113" s="59"/>
      <c r="F113" s="7"/>
      <c r="G113" s="60"/>
      <c r="H113" s="29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</row>
    <row r="114" spans="1:37" s="38" customFormat="1" ht="18.75">
      <c r="A114" s="6"/>
      <c r="B114" s="7"/>
      <c r="C114" s="57"/>
      <c r="D114" s="58"/>
      <c r="E114" s="59"/>
      <c r="F114" s="7"/>
      <c r="G114" s="60"/>
      <c r="H114" s="29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</row>
    <row r="115" spans="1:37" s="38" customFormat="1" ht="18.75">
      <c r="A115" s="6"/>
      <c r="B115" s="7"/>
      <c r="C115" s="57"/>
      <c r="D115" s="58"/>
      <c r="E115" s="59"/>
      <c r="F115" s="7"/>
      <c r="G115" s="60"/>
      <c r="H115" s="29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</row>
    <row r="116" spans="1:37" s="38" customFormat="1" ht="18.75">
      <c r="A116" s="6"/>
      <c r="B116" s="7"/>
      <c r="C116" s="57"/>
      <c r="D116" s="58"/>
      <c r="E116" s="59"/>
      <c r="F116" s="7"/>
      <c r="G116" s="60"/>
      <c r="H116" s="29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</row>
    <row r="117" spans="1:37" s="38" customFormat="1" ht="18.75">
      <c r="A117" s="6"/>
      <c r="B117" s="7"/>
      <c r="C117" s="57"/>
      <c r="D117" s="58"/>
      <c r="E117" s="59"/>
      <c r="F117" s="7"/>
      <c r="G117" s="60"/>
      <c r="H117" s="29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</row>
    <row r="118" spans="1:37" s="38" customFormat="1" ht="18.75">
      <c r="A118" s="6"/>
      <c r="B118" s="7"/>
      <c r="C118" s="57"/>
      <c r="D118" s="58"/>
      <c r="E118" s="59"/>
      <c r="F118" s="7"/>
      <c r="G118" s="60"/>
      <c r="H118" s="29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</row>
    <row r="119" spans="1:37" s="38" customFormat="1" ht="18.75">
      <c r="A119" s="6"/>
      <c r="B119" s="7"/>
      <c r="C119" s="57"/>
      <c r="D119" s="58"/>
      <c r="E119" s="59"/>
      <c r="F119" s="7"/>
      <c r="G119" s="60"/>
      <c r="H119" s="29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</row>
    <row r="120" spans="1:37" s="38" customFormat="1" ht="18.75">
      <c r="A120" s="6"/>
      <c r="B120" s="7"/>
      <c r="C120" s="57"/>
      <c r="D120" s="58"/>
      <c r="E120" s="59"/>
      <c r="F120" s="7"/>
      <c r="G120" s="60"/>
      <c r="H120" s="29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</row>
    <row r="121" spans="1:37" s="38" customFormat="1" ht="18.75">
      <c r="A121" s="6"/>
      <c r="B121" s="7"/>
      <c r="C121" s="57"/>
      <c r="D121" s="58"/>
      <c r="E121" s="59"/>
      <c r="F121" s="7"/>
      <c r="G121" s="60"/>
      <c r="H121" s="29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</row>
    <row r="122" spans="1:37" s="38" customFormat="1" ht="18.75">
      <c r="A122" s="6"/>
      <c r="B122" s="7"/>
      <c r="C122" s="57"/>
      <c r="D122" s="58"/>
      <c r="E122" s="59"/>
      <c r="F122" s="7"/>
      <c r="G122" s="60"/>
      <c r="H122" s="29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</row>
    <row r="123" spans="1:37" s="38" customFormat="1" ht="18.75">
      <c r="A123" s="6"/>
      <c r="B123" s="7"/>
      <c r="C123" s="57"/>
      <c r="D123" s="58"/>
      <c r="E123" s="59"/>
      <c r="F123" s="7"/>
      <c r="G123" s="60"/>
      <c r="H123" s="29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</row>
    <row r="124" spans="1:37" s="38" customFormat="1" ht="18.75">
      <c r="A124" s="6"/>
      <c r="B124" s="7"/>
      <c r="C124" s="57"/>
      <c r="D124" s="58"/>
      <c r="E124" s="59"/>
      <c r="F124" s="7"/>
      <c r="G124" s="60"/>
      <c r="H124" s="29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</row>
    <row r="125" spans="1:37" s="38" customFormat="1" ht="18.75">
      <c r="A125" s="6"/>
      <c r="B125" s="7"/>
      <c r="C125" s="57"/>
      <c r="D125" s="58"/>
      <c r="E125" s="59"/>
      <c r="F125" s="7"/>
      <c r="G125" s="60"/>
      <c r="H125" s="29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</row>
    <row r="126" spans="1:37" s="38" customFormat="1" ht="18.75">
      <c r="A126" s="6"/>
      <c r="B126" s="7"/>
      <c r="C126" s="57"/>
      <c r="D126" s="58"/>
      <c r="E126" s="59"/>
      <c r="F126" s="7"/>
      <c r="G126" s="60"/>
      <c r="H126" s="29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</row>
    <row r="127" spans="1:37" s="38" customFormat="1" ht="18.75">
      <c r="A127" s="6"/>
      <c r="B127" s="7"/>
      <c r="C127" s="57"/>
      <c r="D127" s="58"/>
      <c r="E127" s="59"/>
      <c r="F127" s="7"/>
      <c r="G127" s="60"/>
      <c r="H127" s="29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</row>
    <row r="128" spans="1:37" s="38" customFormat="1" ht="18.75">
      <c r="A128" s="6"/>
      <c r="B128" s="7"/>
      <c r="C128" s="57"/>
      <c r="D128" s="58"/>
      <c r="E128" s="59"/>
      <c r="F128" s="7"/>
      <c r="G128" s="60"/>
      <c r="H128" s="29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</row>
    <row r="129" spans="1:37" s="38" customFormat="1" ht="18.75">
      <c r="A129" s="6"/>
      <c r="B129" s="7"/>
      <c r="C129" s="57"/>
      <c r="D129" s="58"/>
      <c r="E129" s="59"/>
      <c r="F129" s="7"/>
      <c r="G129" s="60"/>
      <c r="H129" s="29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</row>
    <row r="130" spans="1:37" s="38" customFormat="1" ht="18.75">
      <c r="A130" s="6"/>
      <c r="B130" s="7"/>
      <c r="C130" s="57"/>
      <c r="D130" s="58"/>
      <c r="E130" s="59"/>
      <c r="F130" s="7"/>
      <c r="G130" s="60"/>
      <c r="H130" s="29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</row>
    <row r="131" spans="1:37" s="38" customFormat="1" ht="18.75">
      <c r="A131" s="6"/>
      <c r="B131" s="7"/>
      <c r="C131" s="57"/>
      <c r="D131" s="58"/>
      <c r="E131" s="59"/>
      <c r="F131" s="7"/>
      <c r="G131" s="60"/>
      <c r="H131" s="29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</row>
    <row r="132" spans="1:37" s="38" customFormat="1" ht="18.75">
      <c r="A132" s="6"/>
      <c r="B132" s="7"/>
      <c r="C132" s="57"/>
      <c r="D132" s="58"/>
      <c r="E132" s="59"/>
      <c r="F132" s="7"/>
      <c r="G132" s="60"/>
      <c r="H132" s="29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</row>
    <row r="133" spans="1:37" s="38" customFormat="1" ht="18.75">
      <c r="A133" s="6"/>
      <c r="B133" s="7"/>
      <c r="C133" s="57"/>
      <c r="D133" s="58"/>
      <c r="E133" s="59"/>
      <c r="F133" s="7"/>
      <c r="G133" s="60"/>
      <c r="H133" s="29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</row>
    <row r="134" spans="1:37" s="38" customFormat="1" ht="18.75">
      <c r="A134" s="6"/>
      <c r="B134" s="7"/>
      <c r="C134" s="57"/>
      <c r="D134" s="58"/>
      <c r="E134" s="59"/>
      <c r="F134" s="7"/>
      <c r="G134" s="60"/>
      <c r="H134" s="29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</row>
    <row r="135" spans="1:37" s="38" customFormat="1" ht="18.75">
      <c r="A135" s="6"/>
      <c r="B135" s="7"/>
      <c r="C135" s="57"/>
      <c r="D135" s="58"/>
      <c r="E135" s="59"/>
      <c r="F135" s="7"/>
      <c r="G135" s="60"/>
      <c r="H135" s="29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</row>
    <row r="136" spans="1:37" s="38" customFormat="1" ht="18.75">
      <c r="A136" s="6"/>
      <c r="B136" s="7"/>
      <c r="C136" s="57"/>
      <c r="D136" s="58"/>
      <c r="E136" s="59"/>
      <c r="F136" s="7"/>
      <c r="G136" s="60"/>
      <c r="H136" s="29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</row>
    <row r="137" spans="1:37" s="38" customFormat="1" ht="18.75">
      <c r="A137" s="6"/>
      <c r="B137" s="7"/>
      <c r="C137" s="57"/>
      <c r="D137" s="58"/>
      <c r="E137" s="59"/>
      <c r="F137" s="7"/>
      <c r="G137" s="60"/>
      <c r="H137" s="29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</row>
    <row r="138" spans="1:37" s="38" customFormat="1" ht="18.75">
      <c r="A138" s="6"/>
      <c r="B138" s="7"/>
      <c r="C138" s="57"/>
      <c r="D138" s="58"/>
      <c r="E138" s="59"/>
      <c r="F138" s="7"/>
      <c r="G138" s="60"/>
      <c r="H138" s="29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</row>
    <row r="139" spans="1:37" s="38" customFormat="1" ht="18.75">
      <c r="A139" s="6"/>
      <c r="B139" s="7"/>
      <c r="C139" s="57"/>
      <c r="D139" s="58"/>
      <c r="E139" s="59"/>
      <c r="F139" s="7"/>
      <c r="G139" s="60"/>
      <c r="H139" s="29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</row>
    <row r="140" spans="1:37" s="38" customFormat="1" ht="18.75">
      <c r="A140" s="6"/>
      <c r="B140" s="7"/>
      <c r="C140" s="57"/>
      <c r="D140" s="58"/>
      <c r="E140" s="59"/>
      <c r="F140" s="7"/>
      <c r="G140" s="60"/>
      <c r="H140" s="29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</row>
    <row r="141" spans="1:37" s="38" customFormat="1" ht="18.75">
      <c r="A141" s="6"/>
      <c r="B141" s="7"/>
      <c r="C141" s="57"/>
      <c r="D141" s="58"/>
      <c r="E141" s="59"/>
      <c r="F141" s="7"/>
      <c r="G141" s="60"/>
      <c r="H141" s="29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</row>
    <row r="142" spans="1:37" s="38" customFormat="1" ht="18.75">
      <c r="A142" s="6"/>
      <c r="B142" s="7"/>
      <c r="C142" s="57"/>
      <c r="D142" s="58"/>
      <c r="E142" s="59"/>
      <c r="F142" s="7"/>
      <c r="G142" s="60"/>
      <c r="H142" s="29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</row>
    <row r="143" spans="1:37" s="38" customFormat="1" ht="18.75">
      <c r="A143" s="6"/>
      <c r="B143" s="7"/>
      <c r="C143" s="57"/>
      <c r="D143" s="58"/>
      <c r="E143" s="59"/>
      <c r="F143" s="7"/>
      <c r="G143" s="60"/>
      <c r="H143" s="29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</row>
    <row r="144" spans="1:37" s="38" customFormat="1" ht="18.75">
      <c r="A144" s="6"/>
      <c r="B144" s="7"/>
      <c r="C144" s="57"/>
      <c r="D144" s="58"/>
      <c r="E144" s="59"/>
      <c r="F144" s="7"/>
      <c r="G144" s="60"/>
      <c r="H144" s="29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</row>
    <row r="145" spans="1:37" s="38" customFormat="1" ht="18.75">
      <c r="A145" s="6"/>
      <c r="B145" s="7"/>
      <c r="C145" s="57"/>
      <c r="D145" s="58"/>
      <c r="E145" s="59"/>
      <c r="F145" s="7"/>
      <c r="G145" s="60"/>
      <c r="H145" s="29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</row>
    <row r="146" spans="1:37" s="38" customFormat="1" ht="18.75">
      <c r="A146" s="6"/>
      <c r="B146" s="7"/>
      <c r="C146" s="57"/>
      <c r="D146" s="58"/>
      <c r="E146" s="59"/>
      <c r="F146" s="7"/>
      <c r="G146" s="60"/>
      <c r="H146" s="29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</row>
  </sheetData>
  <sheetProtection/>
  <mergeCells count="9">
    <mergeCell ref="B110:F110"/>
    <mergeCell ref="A7:F7"/>
    <mergeCell ref="A8:G8"/>
    <mergeCell ref="A1:G1"/>
    <mergeCell ref="A2:G2"/>
    <mergeCell ref="A3:G3"/>
    <mergeCell ref="A4:G4"/>
    <mergeCell ref="A5:G5"/>
    <mergeCell ref="A6:F6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218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59.140625" style="6" customWidth="1"/>
    <col min="2" max="2" width="7.140625" style="10" customWidth="1"/>
    <col min="3" max="3" width="5.7109375" style="11" customWidth="1"/>
    <col min="4" max="4" width="5.140625" style="4" customWidth="1"/>
    <col min="5" max="5" width="13.57421875" style="5" customWidth="1"/>
    <col min="6" max="6" width="5.140625" style="10" customWidth="1"/>
    <col min="7" max="7" width="13.28125" style="12" customWidth="1"/>
    <col min="8" max="8" width="0.2890625" style="61" hidden="1" customWidth="1"/>
    <col min="9" max="9" width="15.28125" style="1" customWidth="1"/>
    <col min="10" max="10" width="8.8515625" style="1" hidden="1" customWidth="1"/>
    <col min="11" max="11" width="6.57421875" style="1" hidden="1" customWidth="1"/>
    <col min="12" max="37" width="9.140625" style="1" customWidth="1"/>
  </cols>
  <sheetData>
    <row r="1" spans="1:9" s="64" customFormat="1" ht="15.75" customHeight="1">
      <c r="A1" s="1644" t="s">
        <v>789</v>
      </c>
      <c r="B1" s="1644"/>
      <c r="C1" s="1644"/>
      <c r="D1" s="1644"/>
      <c r="E1" s="1644"/>
      <c r="F1" s="1644"/>
      <c r="G1" s="1644"/>
      <c r="H1" s="1644"/>
      <c r="I1" s="1652"/>
    </row>
    <row r="2" spans="1:9" s="64" customFormat="1" ht="15.75" customHeight="1">
      <c r="A2" s="1644" t="str">
        <f>1!A2</f>
        <v>к решению Собрания депутатов Первомайского сельсовета</v>
      </c>
      <c r="B2" s="1644"/>
      <c r="C2" s="1644"/>
      <c r="D2" s="1644"/>
      <c r="E2" s="1644"/>
      <c r="F2" s="1644"/>
      <c r="G2" s="1644"/>
      <c r="H2" s="1644"/>
      <c r="I2" s="1684"/>
    </row>
    <row r="3" spans="1:9" s="64" customFormat="1" ht="15.75" customHeight="1">
      <c r="A3" s="1644" t="str">
        <f>1!A3</f>
        <v>Поныровского района  Курской области от 19  декабря 2016г. № 37</v>
      </c>
      <c r="B3" s="1644"/>
      <c r="C3" s="1644"/>
      <c r="D3" s="1644"/>
      <c r="E3" s="1644"/>
      <c r="F3" s="1644"/>
      <c r="G3" s="1644"/>
      <c r="H3" s="1644"/>
      <c r="I3" s="1652"/>
    </row>
    <row r="4" spans="1:9" s="65" customFormat="1" ht="16.5" customHeight="1">
      <c r="A4" s="1640" t="str">
        <f>1!A4</f>
        <v>"О бюджете Первомайского сельсовета Поныровского района</v>
      </c>
      <c r="B4" s="1640"/>
      <c r="C4" s="1640"/>
      <c r="D4" s="1640"/>
      <c r="E4" s="1640"/>
      <c r="F4" s="1640"/>
      <c r="G4" s="1640"/>
      <c r="H4" s="1640"/>
      <c r="I4" s="1652"/>
    </row>
    <row r="5" spans="1:9" s="65" customFormat="1" ht="16.5" customHeight="1">
      <c r="A5" s="1640" t="str">
        <f>1!A5</f>
        <v>Курской области на 2017 год  и на плановый период 2018 и 2019 годов"</v>
      </c>
      <c r="B5" s="1640"/>
      <c r="C5" s="1640"/>
      <c r="D5" s="1640"/>
      <c r="E5" s="1640"/>
      <c r="F5" s="1640"/>
      <c r="G5" s="1640"/>
      <c r="H5" s="1640"/>
      <c r="I5" s="1652"/>
    </row>
    <row r="6" spans="1:6" s="65" customFormat="1" ht="16.5" customHeight="1">
      <c r="A6" s="1676"/>
      <c r="B6" s="1676"/>
      <c r="C6" s="1676"/>
      <c r="D6" s="1676"/>
      <c r="E6" s="1676"/>
      <c r="F6" s="1676"/>
    </row>
    <row r="7" spans="1:6" s="65" customFormat="1" ht="7.5" customHeight="1">
      <c r="A7" s="1676"/>
      <c r="B7" s="1676"/>
      <c r="C7" s="1676"/>
      <c r="D7" s="1676"/>
      <c r="E7" s="1676"/>
      <c r="F7" s="1676"/>
    </row>
    <row r="8" spans="1:7" s="65" customFormat="1" ht="117" customHeight="1">
      <c r="A8" s="1675" t="s">
        <v>1075</v>
      </c>
      <c r="B8" s="1675"/>
      <c r="C8" s="1675"/>
      <c r="D8" s="1675"/>
      <c r="E8" s="1675"/>
      <c r="F8" s="1675"/>
      <c r="G8" s="1675"/>
    </row>
    <row r="9" spans="1:7" s="2" customFormat="1" ht="17.25" customHeight="1">
      <c r="A9" s="69"/>
      <c r="B9" s="70"/>
      <c r="C9" s="70"/>
      <c r="D9" s="70"/>
      <c r="E9" s="70"/>
      <c r="F9" s="71"/>
      <c r="G9" s="674" t="s">
        <v>463</v>
      </c>
    </row>
    <row r="10" spans="1:37" s="20" customFormat="1" ht="54" customHeight="1">
      <c r="A10" s="8" t="s">
        <v>203</v>
      </c>
      <c r="B10" s="9" t="s">
        <v>147</v>
      </c>
      <c r="C10" s="14" t="s">
        <v>148</v>
      </c>
      <c r="D10" s="15"/>
      <c r="E10" s="799" t="s">
        <v>202</v>
      </c>
      <c r="F10" s="17" t="s">
        <v>149</v>
      </c>
      <c r="G10" s="18" t="s">
        <v>775</v>
      </c>
      <c r="H10" s="61"/>
      <c r="I10" s="18" t="s">
        <v>776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8" customFormat="1" ht="18" customHeight="1">
      <c r="A11" s="1301" t="s">
        <v>156</v>
      </c>
      <c r="B11" s="1302"/>
      <c r="C11" s="1303"/>
      <c r="D11" s="1304"/>
      <c r="E11" s="1305"/>
      <c r="F11" s="1306"/>
      <c r="G11" s="1307">
        <f>G12+G78+G110+G151+G160+G167</f>
        <v>1180012</v>
      </c>
      <c r="H11" s="1308"/>
      <c r="I11" s="1307">
        <f>I12+I78+I110+I151+I160+I167</f>
        <v>1281405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18.75">
      <c r="A12" s="1309" t="s">
        <v>157</v>
      </c>
      <c r="B12" s="1310" t="s">
        <v>153</v>
      </c>
      <c r="C12" s="1311"/>
      <c r="D12" s="1312"/>
      <c r="E12" s="1313"/>
      <c r="F12" s="1314"/>
      <c r="G12" s="1315">
        <f>G13+G18+G34</f>
        <v>550500</v>
      </c>
      <c r="H12" s="1316"/>
      <c r="I12" s="1315">
        <f>I13+I18+I34</f>
        <v>641500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38" customFormat="1" ht="52.5" customHeight="1">
      <c r="A13" s="1317" t="s">
        <v>158</v>
      </c>
      <c r="B13" s="1318" t="s">
        <v>153</v>
      </c>
      <c r="C13" s="1319" t="s">
        <v>154</v>
      </c>
      <c r="D13" s="1320"/>
      <c r="E13" s="1321"/>
      <c r="F13" s="1322"/>
      <c r="G13" s="1323">
        <f>+G14</f>
        <v>87000</v>
      </c>
      <c r="H13" s="1316"/>
      <c r="I13" s="1324">
        <f>+I14</f>
        <v>87000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40" customFormat="1" ht="34.5" customHeight="1">
      <c r="A14" s="1325" t="s">
        <v>236</v>
      </c>
      <c r="B14" s="1326" t="s">
        <v>153</v>
      </c>
      <c r="C14" s="1327" t="s">
        <v>154</v>
      </c>
      <c r="D14" s="1328" t="s">
        <v>235</v>
      </c>
      <c r="E14" s="1329" t="s">
        <v>466</v>
      </c>
      <c r="F14" s="1330"/>
      <c r="G14" s="1331">
        <f>+G15</f>
        <v>87000</v>
      </c>
      <c r="H14" s="1332"/>
      <c r="I14" s="1333">
        <f>+I15</f>
        <v>87000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2" customFormat="1" ht="18">
      <c r="A15" s="1334" t="s">
        <v>238</v>
      </c>
      <c r="B15" s="1335" t="s">
        <v>153</v>
      </c>
      <c r="C15" s="1336" t="s">
        <v>154</v>
      </c>
      <c r="D15" s="1337" t="s">
        <v>237</v>
      </c>
      <c r="E15" s="1338" t="s">
        <v>466</v>
      </c>
      <c r="F15" s="1339"/>
      <c r="G15" s="1333">
        <f>+G16</f>
        <v>87000</v>
      </c>
      <c r="H15" s="1340"/>
      <c r="I15" s="1333">
        <f>+I16</f>
        <v>87000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25.5">
      <c r="A16" s="1334" t="s">
        <v>212</v>
      </c>
      <c r="B16" s="1335" t="s">
        <v>153</v>
      </c>
      <c r="C16" s="1336" t="s">
        <v>154</v>
      </c>
      <c r="D16" s="1337" t="s">
        <v>237</v>
      </c>
      <c r="E16" s="1338" t="s">
        <v>465</v>
      </c>
      <c r="F16" s="1339"/>
      <c r="G16" s="1333">
        <f>+G17</f>
        <v>87000</v>
      </c>
      <c r="H16" s="1340"/>
      <c r="I16" s="1333">
        <f>+I17</f>
        <v>87000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66" customHeight="1">
      <c r="A17" s="1341" t="s">
        <v>160</v>
      </c>
      <c r="B17" s="1342" t="s">
        <v>153</v>
      </c>
      <c r="C17" s="1343" t="s">
        <v>154</v>
      </c>
      <c r="D17" s="1337" t="s">
        <v>237</v>
      </c>
      <c r="E17" s="1338" t="s">
        <v>465</v>
      </c>
      <c r="F17" s="1344" t="s">
        <v>155</v>
      </c>
      <c r="G17" s="1345">
        <v>87000</v>
      </c>
      <c r="H17" s="1340"/>
      <c r="I17" s="1345">
        <v>87000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62.25" customHeight="1">
      <c r="A18" s="1317" t="s">
        <v>167</v>
      </c>
      <c r="B18" s="1318" t="s">
        <v>153</v>
      </c>
      <c r="C18" s="1318" t="s">
        <v>159</v>
      </c>
      <c r="D18" s="1319"/>
      <c r="E18" s="1322"/>
      <c r="F18" s="1318"/>
      <c r="G18" s="1323">
        <f>SUM(G19,G24)</f>
        <v>201500</v>
      </c>
      <c r="H18" s="1340"/>
      <c r="I18" s="1323">
        <f>SUM(I19,I24)</f>
        <v>194500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66" customHeight="1">
      <c r="A19" s="1346" t="s">
        <v>1076</v>
      </c>
      <c r="B19" s="1347" t="s">
        <v>153</v>
      </c>
      <c r="C19" s="1348" t="s">
        <v>159</v>
      </c>
      <c r="D19" s="1349" t="s">
        <v>171</v>
      </c>
      <c r="E19" s="1350" t="s">
        <v>466</v>
      </c>
      <c r="F19" s="1351"/>
      <c r="G19" s="1352">
        <f>+G20</f>
        <v>65500</v>
      </c>
      <c r="H19" s="1340"/>
      <c r="I19" s="1352">
        <f>+I20</f>
        <v>65500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82.5" customHeight="1">
      <c r="A20" s="1353" t="s">
        <v>1056</v>
      </c>
      <c r="B20" s="1335" t="s">
        <v>153</v>
      </c>
      <c r="C20" s="1336" t="s">
        <v>159</v>
      </c>
      <c r="D20" s="1337" t="s">
        <v>228</v>
      </c>
      <c r="E20" s="1338" t="s">
        <v>466</v>
      </c>
      <c r="F20" s="1339"/>
      <c r="G20" s="1333">
        <f>SUM(G22)</f>
        <v>65500</v>
      </c>
      <c r="H20" s="1340"/>
      <c r="I20" s="1333">
        <f>SUM(I22)</f>
        <v>65500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64.5" customHeight="1">
      <c r="A21" s="1334" t="s">
        <v>510</v>
      </c>
      <c r="B21" s="1335" t="s">
        <v>153</v>
      </c>
      <c r="C21" s="1336" t="s">
        <v>159</v>
      </c>
      <c r="D21" s="1337" t="s">
        <v>228</v>
      </c>
      <c r="E21" s="1338" t="s">
        <v>472</v>
      </c>
      <c r="F21" s="1339"/>
      <c r="G21" s="1333">
        <f>SUM(G23)</f>
        <v>65500</v>
      </c>
      <c r="H21" s="1340"/>
      <c r="I21" s="1333">
        <f>SUM(I23)</f>
        <v>65500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s="42" customFormat="1" ht="36.75" customHeight="1">
      <c r="A22" s="1334" t="s">
        <v>230</v>
      </c>
      <c r="B22" s="1335" t="s">
        <v>153</v>
      </c>
      <c r="C22" s="1336" t="s">
        <v>159</v>
      </c>
      <c r="D22" s="1337" t="s">
        <v>228</v>
      </c>
      <c r="E22" s="1338" t="s">
        <v>509</v>
      </c>
      <c r="F22" s="1339"/>
      <c r="G22" s="1333">
        <f>SUM(G23)</f>
        <v>65500</v>
      </c>
      <c r="H22" s="1340"/>
      <c r="I22" s="1333">
        <f>SUM(I23)</f>
        <v>65500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9" s="260" customFormat="1" ht="35.25" customHeight="1">
      <c r="A23" s="1354" t="s">
        <v>814</v>
      </c>
      <c r="B23" s="1355" t="s">
        <v>153</v>
      </c>
      <c r="C23" s="1356" t="s">
        <v>159</v>
      </c>
      <c r="D23" s="1337" t="s">
        <v>228</v>
      </c>
      <c r="E23" s="1338" t="s">
        <v>509</v>
      </c>
      <c r="F23" s="1357" t="s">
        <v>162</v>
      </c>
      <c r="G23" s="1358">
        <v>65500</v>
      </c>
      <c r="H23" s="1359"/>
      <c r="I23" s="1358">
        <v>65500</v>
      </c>
    </row>
    <row r="24" spans="1:37" s="42" customFormat="1" ht="25.5">
      <c r="A24" s="1325" t="s">
        <v>240</v>
      </c>
      <c r="B24" s="1326" t="s">
        <v>153</v>
      </c>
      <c r="C24" s="1327" t="s">
        <v>159</v>
      </c>
      <c r="D24" s="1360" t="s">
        <v>239</v>
      </c>
      <c r="E24" s="1361" t="s">
        <v>466</v>
      </c>
      <c r="F24" s="1330"/>
      <c r="G24" s="1362">
        <f>+G25</f>
        <v>136000</v>
      </c>
      <c r="H24" s="1340"/>
      <c r="I24" s="1362">
        <f>+I25</f>
        <v>129000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7" s="42" customFormat="1" ht="25.5">
      <c r="A25" s="1334" t="s">
        <v>242</v>
      </c>
      <c r="B25" s="1335" t="s">
        <v>153</v>
      </c>
      <c r="C25" s="1336" t="s">
        <v>159</v>
      </c>
      <c r="D25" s="1337" t="s">
        <v>241</v>
      </c>
      <c r="E25" s="1338" t="s">
        <v>466</v>
      </c>
      <c r="F25" s="1339"/>
      <c r="G25" s="1362">
        <f>+G26</f>
        <v>136000</v>
      </c>
      <c r="H25" s="1340"/>
      <c r="I25" s="1362">
        <f>+I26</f>
        <v>129000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9" s="41" customFormat="1" ht="25.5">
      <c r="A26" s="1334" t="s">
        <v>212</v>
      </c>
      <c r="B26" s="1335" t="s">
        <v>153</v>
      </c>
      <c r="C26" s="1336" t="s">
        <v>159</v>
      </c>
      <c r="D26" s="1337" t="s">
        <v>241</v>
      </c>
      <c r="E26" s="1338" t="s">
        <v>465</v>
      </c>
      <c r="F26" s="1339"/>
      <c r="G26" s="1363">
        <f>SUM(G27:G29)</f>
        <v>136000</v>
      </c>
      <c r="H26" s="1340"/>
      <c r="I26" s="1363">
        <f>SUM(I27:I29)</f>
        <v>129000</v>
      </c>
    </row>
    <row r="27" spans="1:9" s="41" customFormat="1" ht="64.5" customHeight="1">
      <c r="A27" s="1341" t="s">
        <v>160</v>
      </c>
      <c r="B27" s="1342" t="s">
        <v>153</v>
      </c>
      <c r="C27" s="1343" t="s">
        <v>159</v>
      </c>
      <c r="D27" s="1337" t="s">
        <v>241</v>
      </c>
      <c r="E27" s="1338" t="s">
        <v>465</v>
      </c>
      <c r="F27" s="1344" t="s">
        <v>155</v>
      </c>
      <c r="G27" s="1345">
        <v>127000</v>
      </c>
      <c r="H27" s="1340"/>
      <c r="I27" s="1345">
        <v>121000</v>
      </c>
    </row>
    <row r="28" spans="1:9" s="41" customFormat="1" ht="21" customHeight="1">
      <c r="A28" s="1341" t="s">
        <v>163</v>
      </c>
      <c r="B28" s="1342" t="s">
        <v>153</v>
      </c>
      <c r="C28" s="1343" t="s">
        <v>159</v>
      </c>
      <c r="D28" s="1337" t="s">
        <v>241</v>
      </c>
      <c r="E28" s="1338" t="s">
        <v>465</v>
      </c>
      <c r="F28" s="1344" t="s">
        <v>164</v>
      </c>
      <c r="G28" s="1345">
        <v>9000</v>
      </c>
      <c r="H28" s="1340"/>
      <c r="I28" s="1345">
        <v>8000</v>
      </c>
    </row>
    <row r="29" spans="1:9" s="37" customFormat="1" ht="18.75" hidden="1">
      <c r="A29" s="1364" t="s">
        <v>165</v>
      </c>
      <c r="B29" s="1318" t="s">
        <v>153</v>
      </c>
      <c r="C29" s="1322" t="s">
        <v>166</v>
      </c>
      <c r="D29" s="1320"/>
      <c r="E29" s="1321"/>
      <c r="F29" s="1365"/>
      <c r="G29" s="1366">
        <f>G30</f>
        <v>0</v>
      </c>
      <c r="H29" s="1316"/>
      <c r="I29" s="1366">
        <f>I30</f>
        <v>0</v>
      </c>
    </row>
    <row r="30" spans="1:9" s="37" customFormat="1" ht="32.25" customHeight="1" hidden="1">
      <c r="A30" s="1367" t="s">
        <v>249</v>
      </c>
      <c r="B30" s="1368" t="s">
        <v>153</v>
      </c>
      <c r="C30" s="1369" t="s">
        <v>166</v>
      </c>
      <c r="D30" s="1370" t="s">
        <v>248</v>
      </c>
      <c r="E30" s="1371" t="s">
        <v>205</v>
      </c>
      <c r="F30" s="1369"/>
      <c r="G30" s="1372">
        <f>G31</f>
        <v>0</v>
      </c>
      <c r="H30" s="1316"/>
      <c r="I30" s="1372">
        <f>I31</f>
        <v>0</v>
      </c>
    </row>
    <row r="31" spans="1:37" s="42" customFormat="1" ht="19.5" hidden="1">
      <c r="A31" s="1373" t="s">
        <v>255</v>
      </c>
      <c r="B31" s="1374" t="s">
        <v>153</v>
      </c>
      <c r="C31" s="1375" t="s">
        <v>166</v>
      </c>
      <c r="D31" s="1376" t="s">
        <v>254</v>
      </c>
      <c r="E31" s="1377" t="s">
        <v>205</v>
      </c>
      <c r="F31" s="1378"/>
      <c r="G31" s="1379">
        <f>+G32</f>
        <v>0</v>
      </c>
      <c r="H31" s="1340"/>
      <c r="I31" s="1379">
        <f>+I32</f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s="42" customFormat="1" ht="15" customHeight="1" hidden="1">
      <c r="A32" s="1380" t="s">
        <v>257</v>
      </c>
      <c r="B32" s="1381" t="s">
        <v>153</v>
      </c>
      <c r="C32" s="1382" t="s">
        <v>166</v>
      </c>
      <c r="D32" s="1383" t="s">
        <v>254</v>
      </c>
      <c r="E32" s="1384" t="s">
        <v>256</v>
      </c>
      <c r="F32" s="1385"/>
      <c r="G32" s="1386">
        <f>+G33</f>
        <v>0</v>
      </c>
      <c r="H32" s="1340"/>
      <c r="I32" s="1386">
        <f>+I33</f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9" s="37" customFormat="1" ht="25.5" hidden="1">
      <c r="A33" s="1387" t="s">
        <v>161</v>
      </c>
      <c r="B33" s="1342" t="s">
        <v>153</v>
      </c>
      <c r="C33" s="1342" t="s">
        <v>166</v>
      </c>
      <c r="D33" s="1388" t="s">
        <v>254</v>
      </c>
      <c r="E33" s="1389" t="s">
        <v>256</v>
      </c>
      <c r="F33" s="1342" t="s">
        <v>162</v>
      </c>
      <c r="G33" s="1390">
        <v>0</v>
      </c>
      <c r="H33" s="1316"/>
      <c r="I33" s="1390">
        <v>0</v>
      </c>
    </row>
    <row r="34" spans="1:9" s="27" customFormat="1" ht="27" customHeight="1">
      <c r="A34" s="1317" t="s">
        <v>168</v>
      </c>
      <c r="B34" s="1318" t="s">
        <v>153</v>
      </c>
      <c r="C34" s="1319" t="s">
        <v>169</v>
      </c>
      <c r="D34" s="1391"/>
      <c r="E34" s="1392"/>
      <c r="F34" s="1322"/>
      <c r="G34" s="1323">
        <f>SUM(G51,G59,G55,G35,G45)</f>
        <v>262000</v>
      </c>
      <c r="H34" s="1393"/>
      <c r="I34" s="1323">
        <f>SUM(I51,I59,I55,I35,I45)</f>
        <v>360000</v>
      </c>
    </row>
    <row r="35" spans="1:9" s="27" customFormat="1" ht="83.25" customHeight="1" hidden="1">
      <c r="A35" s="1394" t="s">
        <v>494</v>
      </c>
      <c r="B35" s="1395" t="s">
        <v>153</v>
      </c>
      <c r="C35" s="1396" t="s">
        <v>169</v>
      </c>
      <c r="D35" s="1397" t="s">
        <v>218</v>
      </c>
      <c r="E35" s="1398" t="s">
        <v>466</v>
      </c>
      <c r="F35" s="1395"/>
      <c r="G35" s="1399">
        <f>SUM(G36+G41)</f>
        <v>0</v>
      </c>
      <c r="H35" s="1393"/>
      <c r="I35" s="1399">
        <f>SUM(I36+I41)</f>
        <v>0</v>
      </c>
    </row>
    <row r="36" spans="1:9" s="27" customFormat="1" ht="76.5" hidden="1">
      <c r="A36" s="1400" t="s">
        <v>495</v>
      </c>
      <c r="B36" s="1355" t="s">
        <v>153</v>
      </c>
      <c r="C36" s="1357" t="s">
        <v>169</v>
      </c>
      <c r="D36" s="1401" t="s">
        <v>502</v>
      </c>
      <c r="E36" s="1402" t="s">
        <v>466</v>
      </c>
      <c r="F36" s="1403"/>
      <c r="G36" s="1404">
        <f>+G37</f>
        <v>0</v>
      </c>
      <c r="H36" s="1393"/>
      <c r="I36" s="1404">
        <f>+I37</f>
        <v>0</v>
      </c>
    </row>
    <row r="37" spans="1:9" s="27" customFormat="1" ht="51" customHeight="1" hidden="1">
      <c r="A37" s="1400" t="s">
        <v>479</v>
      </c>
      <c r="B37" s="1355" t="s">
        <v>153</v>
      </c>
      <c r="C37" s="1357" t="s">
        <v>169</v>
      </c>
      <c r="D37" s="1401" t="s">
        <v>502</v>
      </c>
      <c r="E37" s="1402" t="s">
        <v>472</v>
      </c>
      <c r="F37" s="1403"/>
      <c r="G37" s="1405">
        <f>G38</f>
        <v>0</v>
      </c>
      <c r="H37" s="1393"/>
      <c r="I37" s="1405">
        <f>I38</f>
        <v>0</v>
      </c>
    </row>
    <row r="38" spans="1:9" s="27" customFormat="1" ht="41.25" customHeight="1" hidden="1">
      <c r="A38" s="1406" t="s">
        <v>512</v>
      </c>
      <c r="B38" s="1355" t="s">
        <v>153</v>
      </c>
      <c r="C38" s="1357" t="s">
        <v>169</v>
      </c>
      <c r="D38" s="1401" t="s">
        <v>502</v>
      </c>
      <c r="E38" s="1402" t="s">
        <v>501</v>
      </c>
      <c r="F38" s="1403"/>
      <c r="G38" s="1363">
        <f>SUM(G39:G40)</f>
        <v>0</v>
      </c>
      <c r="H38" s="1393"/>
      <c r="I38" s="1363">
        <f>SUM(I39:I40)</f>
        <v>0</v>
      </c>
    </row>
    <row r="39" spans="1:9" s="27" customFormat="1" ht="63.75" customHeight="1" hidden="1">
      <c r="A39" s="1407" t="s">
        <v>160</v>
      </c>
      <c r="B39" s="1355" t="s">
        <v>153</v>
      </c>
      <c r="C39" s="1357" t="s">
        <v>169</v>
      </c>
      <c r="D39" s="1401" t="s">
        <v>502</v>
      </c>
      <c r="E39" s="1402" t="s">
        <v>501</v>
      </c>
      <c r="F39" s="1355" t="s">
        <v>155</v>
      </c>
      <c r="G39" s="1408">
        <v>0</v>
      </c>
      <c r="H39" s="1393"/>
      <c r="I39" s="1408">
        <v>0</v>
      </c>
    </row>
    <row r="40" spans="1:9" s="27" customFormat="1" ht="37.5" customHeight="1" hidden="1">
      <c r="A40" s="1409" t="s">
        <v>814</v>
      </c>
      <c r="B40" s="1355" t="s">
        <v>153</v>
      </c>
      <c r="C40" s="1357" t="s">
        <v>169</v>
      </c>
      <c r="D40" s="1401" t="s">
        <v>502</v>
      </c>
      <c r="E40" s="1402" t="s">
        <v>501</v>
      </c>
      <c r="F40" s="1355" t="s">
        <v>162</v>
      </c>
      <c r="G40" s="1408">
        <v>0</v>
      </c>
      <c r="H40" s="1393"/>
      <c r="I40" s="1408">
        <v>0</v>
      </c>
    </row>
    <row r="41" spans="1:9" s="27" customFormat="1" ht="132.75" customHeight="1" hidden="1">
      <c r="A41" s="1407" t="s">
        <v>505</v>
      </c>
      <c r="B41" s="1355" t="s">
        <v>153</v>
      </c>
      <c r="C41" s="1357" t="s">
        <v>169</v>
      </c>
      <c r="D41" s="1401" t="s">
        <v>503</v>
      </c>
      <c r="E41" s="1402" t="s">
        <v>466</v>
      </c>
      <c r="F41" s="1403"/>
      <c r="G41" s="1404">
        <f>+G42</f>
        <v>0</v>
      </c>
      <c r="H41" s="1393"/>
      <c r="I41" s="1404">
        <f>+I42</f>
        <v>0</v>
      </c>
    </row>
    <row r="42" spans="1:9" s="27" customFormat="1" ht="51.75" customHeight="1" hidden="1">
      <c r="A42" s="1400" t="s">
        <v>506</v>
      </c>
      <c r="B42" s="1355" t="s">
        <v>153</v>
      </c>
      <c r="C42" s="1357" t="s">
        <v>169</v>
      </c>
      <c r="D42" s="1401" t="s">
        <v>503</v>
      </c>
      <c r="E42" s="1402" t="s">
        <v>472</v>
      </c>
      <c r="F42" s="1403"/>
      <c r="G42" s="1405">
        <f>G43</f>
        <v>0</v>
      </c>
      <c r="H42" s="1393"/>
      <c r="I42" s="1405">
        <f>I43</f>
        <v>0</v>
      </c>
    </row>
    <row r="43" spans="1:9" s="27" customFormat="1" ht="31.5" customHeight="1" hidden="1">
      <c r="A43" s="1406" t="s">
        <v>512</v>
      </c>
      <c r="B43" s="1355" t="s">
        <v>153</v>
      </c>
      <c r="C43" s="1357" t="s">
        <v>169</v>
      </c>
      <c r="D43" s="1401" t="s">
        <v>503</v>
      </c>
      <c r="E43" s="1402" t="s">
        <v>501</v>
      </c>
      <c r="F43" s="1403"/>
      <c r="G43" s="1405">
        <f>G44</f>
        <v>0</v>
      </c>
      <c r="H43" s="1393"/>
      <c r="I43" s="1405">
        <f>I44</f>
        <v>0</v>
      </c>
    </row>
    <row r="44" spans="1:9" s="27" customFormat="1" ht="69" customHeight="1" hidden="1">
      <c r="A44" s="1407" t="s">
        <v>160</v>
      </c>
      <c r="B44" s="1355" t="s">
        <v>153</v>
      </c>
      <c r="C44" s="1357" t="s">
        <v>169</v>
      </c>
      <c r="D44" s="1401" t="s">
        <v>503</v>
      </c>
      <c r="E44" s="1402" t="s">
        <v>501</v>
      </c>
      <c r="F44" s="1355" t="s">
        <v>155</v>
      </c>
      <c r="G44" s="1410">
        <v>0</v>
      </c>
      <c r="H44" s="1393"/>
      <c r="I44" s="1410">
        <v>0</v>
      </c>
    </row>
    <row r="45" spans="1:9" s="27" customFormat="1" ht="96" customHeight="1" hidden="1">
      <c r="A45" s="1411" t="s">
        <v>474</v>
      </c>
      <c r="B45" s="1395" t="s">
        <v>153</v>
      </c>
      <c r="C45" s="1396" t="s">
        <v>169</v>
      </c>
      <c r="D45" s="1412" t="s">
        <v>231</v>
      </c>
      <c r="E45" s="1398" t="s">
        <v>466</v>
      </c>
      <c r="F45" s="1395"/>
      <c r="G45" s="1413">
        <f>+G46</f>
        <v>0</v>
      </c>
      <c r="H45" s="1393"/>
      <c r="I45" s="1413">
        <f>+I46</f>
        <v>0</v>
      </c>
    </row>
    <row r="46" spans="1:9" s="27" customFormat="1" ht="129.75" customHeight="1" hidden="1">
      <c r="A46" s="1414" t="s">
        <v>475</v>
      </c>
      <c r="B46" s="1355" t="s">
        <v>153</v>
      </c>
      <c r="C46" s="1357" t="s">
        <v>169</v>
      </c>
      <c r="D46" s="1415" t="s">
        <v>471</v>
      </c>
      <c r="E46" s="1402" t="s">
        <v>466</v>
      </c>
      <c r="F46" s="1403"/>
      <c r="G46" s="1404">
        <f>+G47</f>
        <v>0</v>
      </c>
      <c r="H46" s="1393"/>
      <c r="I46" s="1404">
        <f>+I47</f>
        <v>0</v>
      </c>
    </row>
    <row r="47" spans="1:9" s="27" customFormat="1" ht="49.5" customHeight="1" hidden="1">
      <c r="A47" s="1414" t="s">
        <v>480</v>
      </c>
      <c r="B47" s="1355" t="s">
        <v>153</v>
      </c>
      <c r="C47" s="1357" t="s">
        <v>169</v>
      </c>
      <c r="D47" s="1415" t="s">
        <v>471</v>
      </c>
      <c r="E47" s="1402" t="s">
        <v>472</v>
      </c>
      <c r="F47" s="1403"/>
      <c r="G47" s="1405">
        <f>G48</f>
        <v>0</v>
      </c>
      <c r="H47" s="1393"/>
      <c r="I47" s="1405">
        <f>I48</f>
        <v>0</v>
      </c>
    </row>
    <row r="48" spans="1:9" s="27" customFormat="1" ht="30.75" customHeight="1" hidden="1">
      <c r="A48" s="1416" t="s">
        <v>512</v>
      </c>
      <c r="B48" s="1355" t="s">
        <v>153</v>
      </c>
      <c r="C48" s="1357" t="s">
        <v>169</v>
      </c>
      <c r="D48" s="1415" t="s">
        <v>471</v>
      </c>
      <c r="E48" s="1402" t="s">
        <v>501</v>
      </c>
      <c r="F48" s="1403"/>
      <c r="G48" s="1363">
        <f>SUM(G49:G50)</f>
        <v>0</v>
      </c>
      <c r="H48" s="1393"/>
      <c r="I48" s="1363">
        <f>SUM(I49:I50)</f>
        <v>0</v>
      </c>
    </row>
    <row r="49" spans="1:9" s="27" customFormat="1" ht="62.25" customHeight="1" hidden="1">
      <c r="A49" s="1417" t="s">
        <v>160</v>
      </c>
      <c r="B49" s="1355" t="s">
        <v>153</v>
      </c>
      <c r="C49" s="1357" t="s">
        <v>169</v>
      </c>
      <c r="D49" s="1415" t="s">
        <v>471</v>
      </c>
      <c r="E49" s="1402" t="s">
        <v>501</v>
      </c>
      <c r="F49" s="1355" t="s">
        <v>155</v>
      </c>
      <c r="G49" s="1410">
        <v>0</v>
      </c>
      <c r="H49" s="1393"/>
      <c r="I49" s="1410">
        <v>0</v>
      </c>
    </row>
    <row r="50" spans="1:9" s="27" customFormat="1" ht="25.5" hidden="1">
      <c r="A50" s="1418" t="s">
        <v>161</v>
      </c>
      <c r="B50" s="1419" t="s">
        <v>153</v>
      </c>
      <c r="C50" s="1357" t="s">
        <v>169</v>
      </c>
      <c r="D50" s="1420" t="s">
        <v>471</v>
      </c>
      <c r="E50" s="1421" t="s">
        <v>501</v>
      </c>
      <c r="F50" s="1355" t="s">
        <v>162</v>
      </c>
      <c r="G50" s="1410"/>
      <c r="H50" s="1393"/>
      <c r="I50" s="1410"/>
    </row>
    <row r="51" spans="1:9" s="43" customFormat="1" ht="32.25" customHeight="1">
      <c r="A51" s="1422" t="s">
        <v>244</v>
      </c>
      <c r="B51" s="1423" t="s">
        <v>153</v>
      </c>
      <c r="C51" s="1424">
        <v>13</v>
      </c>
      <c r="D51" s="1425" t="s">
        <v>243</v>
      </c>
      <c r="E51" s="1426" t="s">
        <v>466</v>
      </c>
      <c r="F51" s="1427"/>
      <c r="G51" s="1428">
        <f>+G52</f>
        <v>4000</v>
      </c>
      <c r="H51" s="1393" t="s">
        <v>365</v>
      </c>
      <c r="I51" s="1428">
        <f>+I52</f>
        <v>2000</v>
      </c>
    </row>
    <row r="52" spans="1:9" s="27" customFormat="1" ht="25.5">
      <c r="A52" s="1429" t="s">
        <v>1060</v>
      </c>
      <c r="B52" s="1430" t="s">
        <v>153</v>
      </c>
      <c r="C52" s="1431">
        <v>13</v>
      </c>
      <c r="D52" s="1401" t="s">
        <v>245</v>
      </c>
      <c r="E52" s="1402" t="s">
        <v>466</v>
      </c>
      <c r="F52" s="1432"/>
      <c r="G52" s="1405">
        <f>G53</f>
        <v>4000</v>
      </c>
      <c r="H52" s="1393"/>
      <c r="I52" s="1405">
        <f>I53</f>
        <v>2000</v>
      </c>
    </row>
    <row r="53" spans="1:9" s="27" customFormat="1" ht="25.5">
      <c r="A53" s="1429" t="s">
        <v>247</v>
      </c>
      <c r="B53" s="1433" t="s">
        <v>153</v>
      </c>
      <c r="C53" s="1431">
        <v>13</v>
      </c>
      <c r="D53" s="1401" t="s">
        <v>245</v>
      </c>
      <c r="E53" s="1402" t="s">
        <v>468</v>
      </c>
      <c r="F53" s="1432"/>
      <c r="G53" s="1405">
        <f>G54</f>
        <v>4000</v>
      </c>
      <c r="H53" s="1393"/>
      <c r="I53" s="1405">
        <f>I54</f>
        <v>2000</v>
      </c>
    </row>
    <row r="54" spans="1:9" s="27" customFormat="1" ht="25.5">
      <c r="A54" s="1434" t="s">
        <v>814</v>
      </c>
      <c r="B54" s="1435" t="s">
        <v>153</v>
      </c>
      <c r="C54" s="1436">
        <v>13</v>
      </c>
      <c r="D54" s="1437" t="s">
        <v>245</v>
      </c>
      <c r="E54" s="1438" t="s">
        <v>468</v>
      </c>
      <c r="F54" s="1435" t="s">
        <v>162</v>
      </c>
      <c r="G54" s="1439">
        <v>4000</v>
      </c>
      <c r="H54" s="1393"/>
      <c r="I54" s="1439">
        <v>2000</v>
      </c>
    </row>
    <row r="55" spans="1:9" s="27" customFormat="1" ht="25.5">
      <c r="A55" s="1440" t="s">
        <v>249</v>
      </c>
      <c r="B55" s="1441" t="s">
        <v>153</v>
      </c>
      <c r="C55" s="1441" t="s">
        <v>169</v>
      </c>
      <c r="D55" s="1442" t="s">
        <v>248</v>
      </c>
      <c r="E55" s="1443" t="s">
        <v>466</v>
      </c>
      <c r="F55" s="1444"/>
      <c r="G55" s="1445">
        <f>+G56</f>
        <v>1000</v>
      </c>
      <c r="H55" s="1393"/>
      <c r="I55" s="1445">
        <f>+I56</f>
        <v>1000</v>
      </c>
    </row>
    <row r="56" spans="1:9" s="27" customFormat="1" ht="25.5">
      <c r="A56" s="1446" t="s">
        <v>251</v>
      </c>
      <c r="B56" s="1355" t="s">
        <v>153</v>
      </c>
      <c r="C56" s="1355" t="s">
        <v>169</v>
      </c>
      <c r="D56" s="1415" t="s">
        <v>250</v>
      </c>
      <c r="E56" s="1402" t="s">
        <v>466</v>
      </c>
      <c r="F56" s="1447"/>
      <c r="G56" s="1405">
        <f>G57</f>
        <v>1000</v>
      </c>
      <c r="H56" s="1393"/>
      <c r="I56" s="1405">
        <f>I57</f>
        <v>1000</v>
      </c>
    </row>
    <row r="57" spans="1:9" s="27" customFormat="1" ht="25.5">
      <c r="A57" s="1429" t="s">
        <v>368</v>
      </c>
      <c r="B57" s="1448" t="s">
        <v>153</v>
      </c>
      <c r="C57" s="1448">
        <v>13</v>
      </c>
      <c r="D57" s="1449" t="s">
        <v>250</v>
      </c>
      <c r="E57" s="1450" t="s">
        <v>470</v>
      </c>
      <c r="F57" s="1451"/>
      <c r="G57" s="1363">
        <f>SUM(G58)</f>
        <v>1000</v>
      </c>
      <c r="H57" s="1393"/>
      <c r="I57" s="1363">
        <f>SUM(I58)</f>
        <v>1000</v>
      </c>
    </row>
    <row r="58" spans="1:9" s="27" customFormat="1" ht="25.5">
      <c r="A58" s="1452" t="s">
        <v>814</v>
      </c>
      <c r="B58" s="1453" t="s">
        <v>153</v>
      </c>
      <c r="C58" s="1453">
        <v>13</v>
      </c>
      <c r="D58" s="1437" t="s">
        <v>250</v>
      </c>
      <c r="E58" s="1438" t="s">
        <v>470</v>
      </c>
      <c r="F58" s="1454" t="s">
        <v>162</v>
      </c>
      <c r="G58" s="1408">
        <v>1000</v>
      </c>
      <c r="H58" s="1393"/>
      <c r="I58" s="1408">
        <v>1000</v>
      </c>
    </row>
    <row r="59" spans="1:9" s="27" customFormat="1" ht="25.5">
      <c r="A59" s="1455" t="s">
        <v>513</v>
      </c>
      <c r="B59" s="1441" t="s">
        <v>153</v>
      </c>
      <c r="C59" s="1441" t="s">
        <v>169</v>
      </c>
      <c r="D59" s="1442" t="s">
        <v>757</v>
      </c>
      <c r="E59" s="1443" t="s">
        <v>466</v>
      </c>
      <c r="F59" s="1444"/>
      <c r="G59" s="1362">
        <f>+G60</f>
        <v>257000</v>
      </c>
      <c r="H59" s="1393"/>
      <c r="I59" s="1362">
        <f>+I60</f>
        <v>357000</v>
      </c>
    </row>
    <row r="60" spans="1:9" s="27" customFormat="1" ht="38.25">
      <c r="A60" s="1456" t="s">
        <v>514</v>
      </c>
      <c r="B60" s="1355" t="s">
        <v>153</v>
      </c>
      <c r="C60" s="1355" t="s">
        <v>169</v>
      </c>
      <c r="D60" s="1415" t="s">
        <v>515</v>
      </c>
      <c r="E60" s="1402" t="s">
        <v>466</v>
      </c>
      <c r="F60" s="1447"/>
      <c r="G60" s="1404">
        <f>+G61</f>
        <v>257000</v>
      </c>
      <c r="H60" s="1393"/>
      <c r="I60" s="1404">
        <f>+I61</f>
        <v>357000</v>
      </c>
    </row>
    <row r="61" spans="1:254" s="45" customFormat="1" ht="25.5">
      <c r="A61" s="1456" t="s">
        <v>208</v>
      </c>
      <c r="B61" s="1448" t="s">
        <v>153</v>
      </c>
      <c r="C61" s="1448">
        <v>13</v>
      </c>
      <c r="D61" s="1449" t="s">
        <v>515</v>
      </c>
      <c r="E61" s="1450" t="s">
        <v>469</v>
      </c>
      <c r="F61" s="1448"/>
      <c r="G61" s="1363">
        <f>SUM(G62:G65)</f>
        <v>257000</v>
      </c>
      <c r="H61" s="1393" t="s">
        <v>354</v>
      </c>
      <c r="I61" s="1363">
        <f>SUM(I62:I65)</f>
        <v>357000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</row>
    <row r="62" spans="1:254" s="45" customFormat="1" ht="65.25" customHeight="1">
      <c r="A62" s="1407" t="s">
        <v>160</v>
      </c>
      <c r="B62" s="1453" t="s">
        <v>153</v>
      </c>
      <c r="C62" s="1453">
        <v>13</v>
      </c>
      <c r="D62" s="1449" t="s">
        <v>515</v>
      </c>
      <c r="E62" s="1450" t="s">
        <v>469</v>
      </c>
      <c r="F62" s="1453" t="s">
        <v>155</v>
      </c>
      <c r="G62" s="1457">
        <v>257000</v>
      </c>
      <c r="H62" s="1458"/>
      <c r="I62" s="1457">
        <v>357000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s="45" customFormat="1" ht="25.5" hidden="1">
      <c r="A63" s="1456" t="s">
        <v>161</v>
      </c>
      <c r="B63" s="1453" t="s">
        <v>153</v>
      </c>
      <c r="C63" s="1453">
        <v>13</v>
      </c>
      <c r="D63" s="1437" t="s">
        <v>515</v>
      </c>
      <c r="E63" s="1438" t="s">
        <v>469</v>
      </c>
      <c r="F63" s="1453" t="s">
        <v>162</v>
      </c>
      <c r="G63" s="1459">
        <v>0</v>
      </c>
      <c r="H63" s="1458"/>
      <c r="I63" s="1459">
        <v>0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s="45" customFormat="1" ht="25.5" hidden="1">
      <c r="A64" s="1434" t="s">
        <v>814</v>
      </c>
      <c r="B64" s="1453" t="s">
        <v>153</v>
      </c>
      <c r="C64" s="1453">
        <v>13</v>
      </c>
      <c r="D64" s="1437" t="s">
        <v>515</v>
      </c>
      <c r="E64" s="1438" t="s">
        <v>469</v>
      </c>
      <c r="F64" s="1453" t="s">
        <v>162</v>
      </c>
      <c r="G64" s="1408"/>
      <c r="H64" s="1458"/>
      <c r="I64" s="1408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s="45" customFormat="1" ht="28.5" customHeight="1" hidden="1">
      <c r="A65" s="1341" t="s">
        <v>163</v>
      </c>
      <c r="B65" s="1453" t="s">
        <v>153</v>
      </c>
      <c r="C65" s="1453" t="s">
        <v>169</v>
      </c>
      <c r="D65" s="1437" t="s">
        <v>250</v>
      </c>
      <c r="E65" s="1438" t="s">
        <v>469</v>
      </c>
      <c r="F65" s="1454" t="s">
        <v>164</v>
      </c>
      <c r="G65" s="1408"/>
      <c r="H65" s="1458"/>
      <c r="I65" s="1408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s="45" customFormat="1" ht="25.5" hidden="1">
      <c r="A66" s="1429" t="s">
        <v>368</v>
      </c>
      <c r="B66" s="1448" t="s">
        <v>153</v>
      </c>
      <c r="C66" s="1448">
        <v>13</v>
      </c>
      <c r="D66" s="1449" t="s">
        <v>250</v>
      </c>
      <c r="E66" s="1450" t="s">
        <v>470</v>
      </c>
      <c r="F66" s="1451"/>
      <c r="G66" s="1363">
        <f>SUM(G67)</f>
        <v>5000</v>
      </c>
      <c r="H66" s="1458" t="s">
        <v>367</v>
      </c>
      <c r="I66" s="1363">
        <f>SUM(I67)</f>
        <v>5000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s="45" customFormat="1" ht="25.5" hidden="1">
      <c r="A67" s="1452" t="s">
        <v>161</v>
      </c>
      <c r="B67" s="1453" t="s">
        <v>153</v>
      </c>
      <c r="C67" s="1453">
        <v>13</v>
      </c>
      <c r="D67" s="1437" t="s">
        <v>250</v>
      </c>
      <c r="E67" s="1438" t="s">
        <v>470</v>
      </c>
      <c r="F67" s="1454" t="s">
        <v>162</v>
      </c>
      <c r="G67" s="1408">
        <v>5000</v>
      </c>
      <c r="H67" s="1458"/>
      <c r="I67" s="1408">
        <v>5000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s="45" customFormat="1" ht="84" customHeight="1" hidden="1">
      <c r="A68" s="1460" t="s">
        <v>494</v>
      </c>
      <c r="B68" s="1461" t="s">
        <v>153</v>
      </c>
      <c r="C68" s="1462" t="s">
        <v>169</v>
      </c>
      <c r="D68" s="1463" t="s">
        <v>218</v>
      </c>
      <c r="E68" s="1464" t="s">
        <v>466</v>
      </c>
      <c r="F68" s="1465"/>
      <c r="G68" s="1399">
        <f>SUM(G69+G74)</f>
        <v>63314</v>
      </c>
      <c r="H68" s="1458"/>
      <c r="I68" s="1399">
        <f>SUM(I69+I74)</f>
        <v>63314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  <row r="69" spans="1:254" s="45" customFormat="1" ht="76.5" hidden="1">
      <c r="A69" s="1400" t="s">
        <v>495</v>
      </c>
      <c r="B69" s="1453" t="s">
        <v>153</v>
      </c>
      <c r="C69" s="1466" t="s">
        <v>169</v>
      </c>
      <c r="D69" s="1437" t="s">
        <v>502</v>
      </c>
      <c r="E69" s="1438" t="s">
        <v>466</v>
      </c>
      <c r="F69" s="1454"/>
      <c r="G69" s="1467">
        <f>SUM(G70)</f>
        <v>50228</v>
      </c>
      <c r="H69" s="1458"/>
      <c r="I69" s="1467">
        <f>SUM(I70)</f>
        <v>50228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</row>
    <row r="70" spans="1:254" s="45" customFormat="1" ht="38.25" hidden="1">
      <c r="A70" s="1400" t="s">
        <v>479</v>
      </c>
      <c r="B70" s="1453" t="s">
        <v>153</v>
      </c>
      <c r="C70" s="1466" t="s">
        <v>169</v>
      </c>
      <c r="D70" s="1437" t="s">
        <v>502</v>
      </c>
      <c r="E70" s="1438" t="s">
        <v>472</v>
      </c>
      <c r="F70" s="1454"/>
      <c r="G70" s="1467">
        <f>SUM(G71)</f>
        <v>50228</v>
      </c>
      <c r="H70" s="1458"/>
      <c r="I70" s="1467">
        <f>SUM(I71)</f>
        <v>50228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spans="1:254" s="45" customFormat="1" ht="25.5" hidden="1">
      <c r="A71" s="1406" t="s">
        <v>504</v>
      </c>
      <c r="B71" s="1453" t="s">
        <v>153</v>
      </c>
      <c r="C71" s="1466" t="s">
        <v>169</v>
      </c>
      <c r="D71" s="1437" t="s">
        <v>502</v>
      </c>
      <c r="E71" s="1438" t="s">
        <v>501</v>
      </c>
      <c r="F71" s="1454"/>
      <c r="G71" s="1363">
        <f>SUM(G72:G73)</f>
        <v>50228</v>
      </c>
      <c r="H71" s="1458"/>
      <c r="I71" s="1363">
        <f>SUM(I72:I73)</f>
        <v>50228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</row>
    <row r="72" spans="1:254" s="45" customFormat="1" ht="51" hidden="1">
      <c r="A72" s="1417" t="s">
        <v>160</v>
      </c>
      <c r="B72" s="1453" t="s">
        <v>153</v>
      </c>
      <c r="C72" s="1466" t="s">
        <v>169</v>
      </c>
      <c r="D72" s="1437" t="s">
        <v>502</v>
      </c>
      <c r="E72" s="1438" t="s">
        <v>501</v>
      </c>
      <c r="F72" s="1454" t="s">
        <v>155</v>
      </c>
      <c r="G72" s="1408">
        <v>39258</v>
      </c>
      <c r="H72" s="1458"/>
      <c r="I72" s="1408">
        <v>39258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</row>
    <row r="73" spans="1:254" s="45" customFormat="1" ht="25.5" hidden="1">
      <c r="A73" s="1434" t="s">
        <v>161</v>
      </c>
      <c r="B73" s="1453" t="s">
        <v>153</v>
      </c>
      <c r="C73" s="1466" t="s">
        <v>169</v>
      </c>
      <c r="D73" s="1437" t="s">
        <v>502</v>
      </c>
      <c r="E73" s="1438" t="s">
        <v>501</v>
      </c>
      <c r="F73" s="1454" t="s">
        <v>162</v>
      </c>
      <c r="G73" s="1408">
        <v>10970</v>
      </c>
      <c r="H73" s="1458"/>
      <c r="I73" s="1408">
        <v>10970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</row>
    <row r="74" spans="1:254" s="45" customFormat="1" ht="112.5" customHeight="1" hidden="1">
      <c r="A74" s="1407" t="s">
        <v>505</v>
      </c>
      <c r="B74" s="1453" t="s">
        <v>153</v>
      </c>
      <c r="C74" s="1466" t="s">
        <v>169</v>
      </c>
      <c r="D74" s="1437" t="s">
        <v>503</v>
      </c>
      <c r="E74" s="1438" t="s">
        <v>466</v>
      </c>
      <c r="F74" s="1454"/>
      <c r="G74" s="1467">
        <f>SUM(G75)</f>
        <v>13086</v>
      </c>
      <c r="H74" s="1458"/>
      <c r="I74" s="1467">
        <f>SUM(I75)</f>
        <v>13086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</row>
    <row r="75" spans="1:254" s="45" customFormat="1" ht="48" customHeight="1" hidden="1">
      <c r="A75" s="1400" t="s">
        <v>506</v>
      </c>
      <c r="B75" s="1453" t="s">
        <v>153</v>
      </c>
      <c r="C75" s="1466" t="s">
        <v>169</v>
      </c>
      <c r="D75" s="1437" t="s">
        <v>500</v>
      </c>
      <c r="E75" s="1438" t="s">
        <v>472</v>
      </c>
      <c r="F75" s="1454"/>
      <c r="G75" s="1467">
        <f>SUM(G76)</f>
        <v>13086</v>
      </c>
      <c r="H75" s="1458"/>
      <c r="I75" s="1467">
        <f>SUM(I76)</f>
        <v>13086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</row>
    <row r="76" spans="1:254" s="45" customFormat="1" ht="25.5" hidden="1">
      <c r="A76" s="1406" t="s">
        <v>504</v>
      </c>
      <c r="B76" s="1453" t="s">
        <v>153</v>
      </c>
      <c r="C76" s="1466" t="s">
        <v>169</v>
      </c>
      <c r="D76" s="1437" t="s">
        <v>500</v>
      </c>
      <c r="E76" s="1438" t="s">
        <v>501</v>
      </c>
      <c r="F76" s="1454"/>
      <c r="G76" s="1467">
        <f>SUM(G77)</f>
        <v>13086</v>
      </c>
      <c r="H76" s="1458"/>
      <c r="I76" s="1467">
        <f>SUM(I77)</f>
        <v>13086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</row>
    <row r="77" spans="1:254" s="45" customFormat="1" ht="12" customHeight="1" hidden="1">
      <c r="A77" s="1417" t="s">
        <v>160</v>
      </c>
      <c r="B77" s="1453" t="s">
        <v>153</v>
      </c>
      <c r="C77" s="1466" t="s">
        <v>169</v>
      </c>
      <c r="D77" s="1437" t="s">
        <v>500</v>
      </c>
      <c r="E77" s="1438" t="s">
        <v>501</v>
      </c>
      <c r="F77" s="1454" t="s">
        <v>155</v>
      </c>
      <c r="G77" s="1408">
        <v>13086</v>
      </c>
      <c r="H77" s="1458"/>
      <c r="I77" s="1408">
        <v>13086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</row>
    <row r="78" spans="1:9" s="27" customFormat="1" ht="18.75">
      <c r="A78" s="1468" t="s">
        <v>172</v>
      </c>
      <c r="B78" s="1469" t="s">
        <v>154</v>
      </c>
      <c r="C78" s="1470"/>
      <c r="D78" s="1471"/>
      <c r="E78" s="1472"/>
      <c r="F78" s="1473"/>
      <c r="G78" s="1315">
        <f>+G79</f>
        <v>69019</v>
      </c>
      <c r="H78" s="1393"/>
      <c r="I78" s="1315">
        <f>+I79</f>
        <v>69019</v>
      </c>
    </row>
    <row r="79" spans="1:9" s="27" customFormat="1" ht="18.75">
      <c r="A79" s="1474" t="s">
        <v>173</v>
      </c>
      <c r="B79" s="1475" t="s">
        <v>154</v>
      </c>
      <c r="C79" s="1475" t="s">
        <v>174</v>
      </c>
      <c r="D79" s="1476"/>
      <c r="E79" s="1477"/>
      <c r="F79" s="1475"/>
      <c r="G79" s="1323">
        <f>G80</f>
        <v>69019</v>
      </c>
      <c r="H79" s="1393"/>
      <c r="I79" s="1323">
        <f>I80</f>
        <v>69019</v>
      </c>
    </row>
    <row r="80" spans="1:9" s="43" customFormat="1" ht="30.75" customHeight="1">
      <c r="A80" s="1440" t="s">
        <v>249</v>
      </c>
      <c r="B80" s="1441" t="s">
        <v>154</v>
      </c>
      <c r="C80" s="1441" t="s">
        <v>174</v>
      </c>
      <c r="D80" s="1442" t="s">
        <v>248</v>
      </c>
      <c r="E80" s="1443" t="s">
        <v>466</v>
      </c>
      <c r="F80" s="1444"/>
      <c r="G80" s="1362">
        <f>G81</f>
        <v>69019</v>
      </c>
      <c r="H80" s="1478"/>
      <c r="I80" s="1362">
        <f>I81</f>
        <v>69019</v>
      </c>
    </row>
    <row r="81" spans="1:9" s="27" customFormat="1" ht="25.5">
      <c r="A81" s="1446" t="s">
        <v>251</v>
      </c>
      <c r="B81" s="1355" t="s">
        <v>154</v>
      </c>
      <c r="C81" s="1355" t="s">
        <v>174</v>
      </c>
      <c r="D81" s="1415" t="s">
        <v>250</v>
      </c>
      <c r="E81" s="1402" t="s">
        <v>466</v>
      </c>
      <c r="F81" s="1447"/>
      <c r="G81" s="1405">
        <f>G82</f>
        <v>69019</v>
      </c>
      <c r="H81" s="1393"/>
      <c r="I81" s="1405">
        <f>I82</f>
        <v>69019</v>
      </c>
    </row>
    <row r="82" spans="1:9" s="27" customFormat="1" ht="25.5">
      <c r="A82" s="1446" t="s">
        <v>253</v>
      </c>
      <c r="B82" s="1479" t="s">
        <v>154</v>
      </c>
      <c r="C82" s="1479" t="s">
        <v>174</v>
      </c>
      <c r="D82" s="1415" t="s">
        <v>250</v>
      </c>
      <c r="E82" s="1402" t="s">
        <v>511</v>
      </c>
      <c r="F82" s="1479"/>
      <c r="G82" s="1405">
        <v>69019</v>
      </c>
      <c r="H82" s="1393"/>
      <c r="I82" s="1405">
        <v>69019</v>
      </c>
    </row>
    <row r="83" spans="1:9" s="27" customFormat="1" ht="66.75" customHeight="1">
      <c r="A83" s="1341" t="s">
        <v>160</v>
      </c>
      <c r="B83" s="1342" t="s">
        <v>154</v>
      </c>
      <c r="C83" s="1342" t="s">
        <v>174</v>
      </c>
      <c r="D83" s="1415" t="s">
        <v>250</v>
      </c>
      <c r="E83" s="1402" t="s">
        <v>511</v>
      </c>
      <c r="F83" s="1342" t="s">
        <v>155</v>
      </c>
      <c r="G83" s="1480">
        <v>69019</v>
      </c>
      <c r="H83" s="1393"/>
      <c r="I83" s="1480">
        <v>69019</v>
      </c>
    </row>
    <row r="84" spans="1:9" s="27" customFormat="1" ht="63.75" customHeight="1" hidden="1">
      <c r="A84" s="1481" t="s">
        <v>208</v>
      </c>
      <c r="B84" s="1342" t="s">
        <v>154</v>
      </c>
      <c r="C84" s="1342" t="s">
        <v>174</v>
      </c>
      <c r="D84" s="1415" t="s">
        <v>250</v>
      </c>
      <c r="E84" s="1402" t="s">
        <v>444</v>
      </c>
      <c r="F84" s="1342" t="s">
        <v>155</v>
      </c>
      <c r="G84" s="1390"/>
      <c r="H84" s="1393"/>
      <c r="I84" s="1390"/>
    </row>
    <row r="85" spans="1:9" s="27" customFormat="1" ht="17.25" customHeight="1" hidden="1">
      <c r="A85" s="1341" t="s">
        <v>161</v>
      </c>
      <c r="B85" s="1342" t="s">
        <v>154</v>
      </c>
      <c r="C85" s="1342" t="s">
        <v>174</v>
      </c>
      <c r="D85" s="1415" t="s">
        <v>250</v>
      </c>
      <c r="E85" s="1402" t="s">
        <v>444</v>
      </c>
      <c r="F85" s="1342" t="s">
        <v>162</v>
      </c>
      <c r="G85" s="1390"/>
      <c r="H85" s="1393"/>
      <c r="I85" s="1390"/>
    </row>
    <row r="86" spans="1:9" s="48" customFormat="1" ht="25.5" hidden="1">
      <c r="A86" s="1482" t="s">
        <v>175</v>
      </c>
      <c r="B86" s="1483" t="s">
        <v>174</v>
      </c>
      <c r="C86" s="1483"/>
      <c r="D86" s="1471"/>
      <c r="E86" s="1472"/>
      <c r="F86" s="1483"/>
      <c r="G86" s="1484">
        <f>+G87+G94</f>
        <v>0</v>
      </c>
      <c r="H86" s="1485"/>
      <c r="I86" s="1484">
        <f>+I87+I94</f>
        <v>0</v>
      </c>
    </row>
    <row r="87" spans="1:9" s="48" customFormat="1" ht="37.5" customHeight="1" hidden="1">
      <c r="A87" s="1317" t="s">
        <v>176</v>
      </c>
      <c r="B87" s="1486" t="s">
        <v>174</v>
      </c>
      <c r="C87" s="1486" t="s">
        <v>177</v>
      </c>
      <c r="D87" s="1476"/>
      <c r="E87" s="1477"/>
      <c r="F87" s="1318"/>
      <c r="G87" s="1366">
        <f>G89</f>
        <v>0</v>
      </c>
      <c r="H87" s="1485"/>
      <c r="I87" s="1366">
        <f>I89</f>
        <v>0</v>
      </c>
    </row>
    <row r="88" spans="1:9" s="48" customFormat="1" ht="101.25" customHeight="1" hidden="1">
      <c r="A88" s="1487" t="s">
        <v>474</v>
      </c>
      <c r="B88" s="1488" t="s">
        <v>174</v>
      </c>
      <c r="C88" s="1488" t="s">
        <v>177</v>
      </c>
      <c r="D88" s="1489" t="s">
        <v>231</v>
      </c>
      <c r="E88" s="1490" t="s">
        <v>466</v>
      </c>
      <c r="F88" s="1491"/>
      <c r="G88" s="1352">
        <f>+G89</f>
        <v>0</v>
      </c>
      <c r="H88" s="1485"/>
      <c r="I88" s="1352">
        <f>+I89</f>
        <v>0</v>
      </c>
    </row>
    <row r="89" spans="1:9" s="49" customFormat="1" ht="135.75" customHeight="1" hidden="1">
      <c r="A89" s="1414" t="s">
        <v>475</v>
      </c>
      <c r="B89" s="1448" t="s">
        <v>174</v>
      </c>
      <c r="C89" s="1448" t="s">
        <v>177</v>
      </c>
      <c r="D89" s="1415" t="s">
        <v>471</v>
      </c>
      <c r="E89" s="1402" t="s">
        <v>466</v>
      </c>
      <c r="F89" s="1492"/>
      <c r="G89" s="1493">
        <f>+G90</f>
        <v>0</v>
      </c>
      <c r="H89" s="1494"/>
      <c r="I89" s="1493">
        <f>+I90</f>
        <v>0</v>
      </c>
    </row>
    <row r="90" spans="1:9" s="48" customFormat="1" ht="47.25" customHeight="1" hidden="1">
      <c r="A90" s="1414" t="s">
        <v>480</v>
      </c>
      <c r="B90" s="1448" t="s">
        <v>174</v>
      </c>
      <c r="C90" s="1448" t="s">
        <v>177</v>
      </c>
      <c r="D90" s="1415" t="s">
        <v>471</v>
      </c>
      <c r="E90" s="1402" t="s">
        <v>472</v>
      </c>
      <c r="F90" s="1448"/>
      <c r="G90" s="1495">
        <f>+G91</f>
        <v>0</v>
      </c>
      <c r="H90" s="1485"/>
      <c r="I90" s="1495">
        <f>+I91</f>
        <v>0</v>
      </c>
    </row>
    <row r="91" spans="1:9" s="27" customFormat="1" ht="47.25" customHeight="1" hidden="1">
      <c r="A91" s="1496" t="s">
        <v>481</v>
      </c>
      <c r="B91" s="1497" t="s">
        <v>174</v>
      </c>
      <c r="C91" s="1497" t="s">
        <v>177</v>
      </c>
      <c r="D91" s="1415" t="s">
        <v>471</v>
      </c>
      <c r="E91" s="1402" t="s">
        <v>473</v>
      </c>
      <c r="F91" s="1448"/>
      <c r="G91" s="1363">
        <f>SUM(G92:G95)</f>
        <v>0</v>
      </c>
      <c r="H91" s="1393"/>
      <c r="I91" s="1363">
        <f>SUM(I92:I95)</f>
        <v>0</v>
      </c>
    </row>
    <row r="92" spans="1:9" s="27" customFormat="1" ht="15.75" customHeight="1" hidden="1">
      <c r="A92" s="1407" t="s">
        <v>160</v>
      </c>
      <c r="B92" s="1497" t="s">
        <v>174</v>
      </c>
      <c r="C92" s="1497" t="s">
        <v>177</v>
      </c>
      <c r="D92" s="1415" t="s">
        <v>471</v>
      </c>
      <c r="E92" s="1402" t="s">
        <v>473</v>
      </c>
      <c r="F92" s="1448" t="s">
        <v>155</v>
      </c>
      <c r="G92" s="1358"/>
      <c r="H92" s="1393"/>
      <c r="I92" s="1358"/>
    </row>
    <row r="93" spans="1:9" s="262" customFormat="1" ht="33" customHeight="1" hidden="1">
      <c r="A93" s="1341" t="s">
        <v>814</v>
      </c>
      <c r="B93" s="1498" t="s">
        <v>174</v>
      </c>
      <c r="C93" s="1498" t="s">
        <v>177</v>
      </c>
      <c r="D93" s="1415" t="s">
        <v>471</v>
      </c>
      <c r="E93" s="1402" t="s">
        <v>473</v>
      </c>
      <c r="F93" s="1448" t="s">
        <v>162</v>
      </c>
      <c r="G93" s="1358">
        <v>0</v>
      </c>
      <c r="H93" s="1499"/>
      <c r="I93" s="1358">
        <v>0</v>
      </c>
    </row>
    <row r="94" spans="1:9" s="43" customFormat="1" ht="21" customHeight="1" hidden="1">
      <c r="A94" s="1474" t="s">
        <v>178</v>
      </c>
      <c r="B94" s="1475" t="s">
        <v>174</v>
      </c>
      <c r="C94" s="1475">
        <v>14</v>
      </c>
      <c r="D94" s="1476"/>
      <c r="E94" s="1477"/>
      <c r="F94" s="1475"/>
      <c r="G94" s="1366">
        <f>+G95</f>
        <v>0</v>
      </c>
      <c r="H94" s="1478"/>
      <c r="I94" s="1366">
        <f>+I95</f>
        <v>0</v>
      </c>
    </row>
    <row r="95" spans="1:9" s="43" customFormat="1" ht="24.75" customHeight="1" hidden="1">
      <c r="A95" s="1500" t="s">
        <v>383</v>
      </c>
      <c r="B95" s="1501" t="s">
        <v>174</v>
      </c>
      <c r="C95" s="1501">
        <v>14</v>
      </c>
      <c r="D95" s="1489" t="s">
        <v>231</v>
      </c>
      <c r="E95" s="1490" t="s">
        <v>205</v>
      </c>
      <c r="F95" s="1501"/>
      <c r="G95" s="1372">
        <f>+G96</f>
        <v>0</v>
      </c>
      <c r="H95" s="1478"/>
      <c r="I95" s="1372">
        <f>+I96</f>
        <v>0</v>
      </c>
    </row>
    <row r="96" spans="1:9" s="27" customFormat="1" ht="28.5" customHeight="1" hidden="1">
      <c r="A96" s="1502" t="s">
        <v>382</v>
      </c>
      <c r="B96" s="1503" t="s">
        <v>174</v>
      </c>
      <c r="C96" s="1503" t="s">
        <v>179</v>
      </c>
      <c r="D96" s="1504" t="s">
        <v>232</v>
      </c>
      <c r="E96" s="1505" t="s">
        <v>205</v>
      </c>
      <c r="F96" s="1503"/>
      <c r="G96" s="1506">
        <f>+G97</f>
        <v>0</v>
      </c>
      <c r="H96" s="1393"/>
      <c r="I96" s="1506">
        <f>+I97</f>
        <v>0</v>
      </c>
    </row>
    <row r="97" spans="1:9" s="27" customFormat="1" ht="30" customHeight="1" hidden="1">
      <c r="A97" s="1481" t="s">
        <v>234</v>
      </c>
      <c r="B97" s="1507" t="s">
        <v>174</v>
      </c>
      <c r="C97" s="1507">
        <v>14</v>
      </c>
      <c r="D97" s="1508" t="s">
        <v>232</v>
      </c>
      <c r="E97" s="1509" t="s">
        <v>233</v>
      </c>
      <c r="F97" s="1510"/>
      <c r="G97" s="1511">
        <f>G98</f>
        <v>0</v>
      </c>
      <c r="H97" s="1393"/>
      <c r="I97" s="1511">
        <f>I98</f>
        <v>0</v>
      </c>
    </row>
    <row r="98" spans="1:9" s="27" customFormat="1" ht="30.75" customHeight="1" hidden="1">
      <c r="A98" s="1341" t="s">
        <v>161</v>
      </c>
      <c r="B98" s="1512" t="s">
        <v>174</v>
      </c>
      <c r="C98" s="1512">
        <v>14</v>
      </c>
      <c r="D98" s="1415" t="s">
        <v>232</v>
      </c>
      <c r="E98" s="1402" t="s">
        <v>233</v>
      </c>
      <c r="F98" s="1342" t="s">
        <v>162</v>
      </c>
      <c r="G98" s="1390">
        <v>0</v>
      </c>
      <c r="H98" s="1393"/>
      <c r="I98" s="1390">
        <v>0</v>
      </c>
    </row>
    <row r="99" spans="1:9" s="27" customFormat="1" ht="42" customHeight="1" hidden="1">
      <c r="A99" s="1482" t="s">
        <v>180</v>
      </c>
      <c r="B99" s="1310" t="s">
        <v>159</v>
      </c>
      <c r="C99" s="1513"/>
      <c r="D99" s="1513"/>
      <c r="E99" s="1514"/>
      <c r="F99" s="1314"/>
      <c r="G99" s="1515">
        <f>+G100</f>
        <v>0</v>
      </c>
      <c r="H99" s="1393"/>
      <c r="I99" s="1515">
        <f>+I100</f>
        <v>0</v>
      </c>
    </row>
    <row r="100" spans="1:9" s="27" customFormat="1" ht="46.5" customHeight="1" hidden="1">
      <c r="A100" s="1516" t="s">
        <v>816</v>
      </c>
      <c r="B100" s="1517" t="s">
        <v>159</v>
      </c>
      <c r="C100" s="1518" t="s">
        <v>177</v>
      </c>
      <c r="D100" s="1519"/>
      <c r="E100" s="1520"/>
      <c r="F100" s="1521"/>
      <c r="G100" s="1522">
        <f>SUM(G106,G101)</f>
        <v>0</v>
      </c>
      <c r="H100" s="1393"/>
      <c r="I100" s="1522">
        <f>SUM(I106,I101)</f>
        <v>0</v>
      </c>
    </row>
    <row r="101" spans="1:37" s="42" customFormat="1" ht="87.75" customHeight="1" hidden="1">
      <c r="A101" s="1346" t="s">
        <v>817</v>
      </c>
      <c r="B101" s="1347" t="s">
        <v>159</v>
      </c>
      <c r="C101" s="1348" t="s">
        <v>177</v>
      </c>
      <c r="D101" s="1523" t="s">
        <v>818</v>
      </c>
      <c r="E101" s="1524" t="s">
        <v>466</v>
      </c>
      <c r="F101" s="1351"/>
      <c r="G101" s="1525">
        <f>SUM(G102)</f>
        <v>0</v>
      </c>
      <c r="H101" s="1340"/>
      <c r="I101" s="1525">
        <f>SUM(I102)</f>
        <v>0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</row>
    <row r="102" spans="1:247" s="41" customFormat="1" ht="120.75" customHeight="1" hidden="1">
      <c r="A102" s="1526" t="s">
        <v>819</v>
      </c>
      <c r="B102" s="1374" t="s">
        <v>159</v>
      </c>
      <c r="C102" s="1375" t="s">
        <v>177</v>
      </c>
      <c r="D102" s="1527" t="s">
        <v>669</v>
      </c>
      <c r="E102" s="1528" t="s">
        <v>466</v>
      </c>
      <c r="F102" s="1529"/>
      <c r="G102" s="1530">
        <f>SUM(G103)</f>
        <v>0</v>
      </c>
      <c r="H102" s="1478"/>
      <c r="I102" s="1530">
        <f>SUM(I103)</f>
        <v>0</v>
      </c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</row>
    <row r="103" spans="1:247" s="51" customFormat="1" ht="69.75" customHeight="1" hidden="1">
      <c r="A103" s="1531" t="s">
        <v>820</v>
      </c>
      <c r="B103" s="1381" t="s">
        <v>159</v>
      </c>
      <c r="C103" s="1382" t="s">
        <v>177</v>
      </c>
      <c r="D103" s="1532" t="s">
        <v>669</v>
      </c>
      <c r="E103" s="1533" t="s">
        <v>472</v>
      </c>
      <c r="F103" s="1534"/>
      <c r="G103" s="1386">
        <f>+G104</f>
        <v>0</v>
      </c>
      <c r="H103" s="1478"/>
      <c r="I103" s="1386">
        <f>+I104</f>
        <v>0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</row>
    <row r="104" spans="1:248" s="39" customFormat="1" ht="63" customHeight="1" hidden="1">
      <c r="A104" s="1531" t="s">
        <v>821</v>
      </c>
      <c r="B104" s="1535" t="s">
        <v>159</v>
      </c>
      <c r="C104" s="1536" t="s">
        <v>177</v>
      </c>
      <c r="D104" s="1532" t="s">
        <v>669</v>
      </c>
      <c r="E104" s="1533" t="s">
        <v>822</v>
      </c>
      <c r="F104" s="1537"/>
      <c r="G104" s="1538">
        <v>0</v>
      </c>
      <c r="H104" s="1539"/>
      <c r="I104" s="1538">
        <v>0</v>
      </c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</row>
    <row r="105" spans="1:248" s="39" customFormat="1" ht="39" customHeight="1" hidden="1">
      <c r="A105" s="1341" t="s">
        <v>814</v>
      </c>
      <c r="B105" s="1335" t="s">
        <v>159</v>
      </c>
      <c r="C105" s="1336" t="s">
        <v>177</v>
      </c>
      <c r="D105" s="1540" t="s">
        <v>669</v>
      </c>
      <c r="E105" s="1541" t="s">
        <v>822</v>
      </c>
      <c r="F105" s="1542" t="s">
        <v>162</v>
      </c>
      <c r="G105" s="1543"/>
      <c r="H105" s="1478"/>
      <c r="I105" s="15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</row>
    <row r="106" spans="1:37" s="42" customFormat="1" ht="36.75" customHeight="1" hidden="1">
      <c r="A106" s="1346" t="s">
        <v>386</v>
      </c>
      <c r="B106" s="1347" t="s">
        <v>159</v>
      </c>
      <c r="C106" s="1348" t="s">
        <v>199</v>
      </c>
      <c r="D106" s="1544" t="s">
        <v>170</v>
      </c>
      <c r="E106" s="1545" t="s">
        <v>442</v>
      </c>
      <c r="F106" s="1351"/>
      <c r="G106" s="1525">
        <f>+G107+G102</f>
        <v>0</v>
      </c>
      <c r="H106" s="1340"/>
      <c r="I106" s="1525">
        <f>+I107+I102</f>
        <v>0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</row>
    <row r="107" spans="1:247" s="41" customFormat="1" ht="27" customHeight="1" hidden="1">
      <c r="A107" s="1546" t="s">
        <v>387</v>
      </c>
      <c r="B107" s="1374" t="s">
        <v>159</v>
      </c>
      <c r="C107" s="1375" t="s">
        <v>199</v>
      </c>
      <c r="D107" s="1547" t="s">
        <v>216</v>
      </c>
      <c r="E107" s="1548" t="s">
        <v>442</v>
      </c>
      <c r="F107" s="1529"/>
      <c r="G107" s="1530">
        <f>+G108</f>
        <v>0</v>
      </c>
      <c r="H107" s="1478"/>
      <c r="I107" s="1530">
        <f>+I108</f>
        <v>0</v>
      </c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</row>
    <row r="108" spans="1:247" s="41" customFormat="1" ht="28.5" customHeight="1" hidden="1">
      <c r="A108" s="1549" t="s">
        <v>217</v>
      </c>
      <c r="B108" s="1381" t="s">
        <v>159</v>
      </c>
      <c r="C108" s="1382" t="s">
        <v>199</v>
      </c>
      <c r="D108" s="1550" t="s">
        <v>216</v>
      </c>
      <c r="E108" s="1551" t="s">
        <v>445</v>
      </c>
      <c r="F108" s="1534"/>
      <c r="G108" s="1386"/>
      <c r="H108" s="1478"/>
      <c r="I108" s="1386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</row>
    <row r="109" spans="1:247" s="41" customFormat="1" ht="24.75" customHeight="1" hidden="1">
      <c r="A109" s="1341" t="s">
        <v>161</v>
      </c>
      <c r="B109" s="1335" t="s">
        <v>159</v>
      </c>
      <c r="C109" s="1336" t="s">
        <v>199</v>
      </c>
      <c r="D109" s="1552" t="s">
        <v>216</v>
      </c>
      <c r="E109" s="1553" t="s">
        <v>445</v>
      </c>
      <c r="F109" s="1542" t="s">
        <v>162</v>
      </c>
      <c r="G109" s="1543"/>
      <c r="H109" s="1478"/>
      <c r="I109" s="15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</row>
    <row r="110" spans="1:9" s="43" customFormat="1" ht="17.25" customHeight="1">
      <c r="A110" s="1468" t="s">
        <v>183</v>
      </c>
      <c r="B110" s="1469" t="s">
        <v>184</v>
      </c>
      <c r="C110" s="1469"/>
      <c r="D110" s="1554"/>
      <c r="E110" s="1555"/>
      <c r="F110" s="1469"/>
      <c r="G110" s="1556">
        <f>SUM(G111+G117+G137)</f>
        <v>20614</v>
      </c>
      <c r="H110" s="1478"/>
      <c r="I110" s="1556">
        <f>SUM(I111+I117+I137)</f>
        <v>11000</v>
      </c>
    </row>
    <row r="111" spans="1:9" s="43" customFormat="1" ht="15" customHeight="1" hidden="1">
      <c r="A111" s="1557" t="s">
        <v>476</v>
      </c>
      <c r="B111" s="1558" t="s">
        <v>184</v>
      </c>
      <c r="C111" s="1558" t="s">
        <v>153</v>
      </c>
      <c r="D111" s="1559"/>
      <c r="E111" s="1560"/>
      <c r="F111" s="1558"/>
      <c r="G111" s="1561">
        <f>SUM(G112)</f>
        <v>0</v>
      </c>
      <c r="H111" s="1478"/>
      <c r="I111" s="1561">
        <f>SUM(I112)</f>
        <v>0</v>
      </c>
    </row>
    <row r="112" spans="1:9" s="43" customFormat="1" ht="81" customHeight="1" hidden="1">
      <c r="A112" s="1460" t="s">
        <v>494</v>
      </c>
      <c r="B112" s="1562" t="s">
        <v>184</v>
      </c>
      <c r="C112" s="1562" t="s">
        <v>153</v>
      </c>
      <c r="D112" s="1489" t="s">
        <v>218</v>
      </c>
      <c r="E112" s="1563" t="s">
        <v>466</v>
      </c>
      <c r="F112" s="1562"/>
      <c r="G112" s="1399">
        <f>SUM(G113)</f>
        <v>0</v>
      </c>
      <c r="H112" s="1478"/>
      <c r="I112" s="1399">
        <f>SUM(I113)</f>
        <v>0</v>
      </c>
    </row>
    <row r="113" spans="1:9" s="43" customFormat="1" ht="97.5" customHeight="1" hidden="1">
      <c r="A113" s="1400" t="s">
        <v>495</v>
      </c>
      <c r="B113" s="1564" t="s">
        <v>184</v>
      </c>
      <c r="C113" s="1564" t="s">
        <v>153</v>
      </c>
      <c r="D113" s="1415" t="s">
        <v>219</v>
      </c>
      <c r="E113" s="1565" t="s">
        <v>466</v>
      </c>
      <c r="F113" s="1566"/>
      <c r="G113" s="1467">
        <f>SUM(G114)</f>
        <v>0</v>
      </c>
      <c r="H113" s="1478"/>
      <c r="I113" s="1467">
        <f>SUM(I114)</f>
        <v>0</v>
      </c>
    </row>
    <row r="114" spans="1:9" s="43" customFormat="1" ht="50.25" customHeight="1" hidden="1">
      <c r="A114" s="1567" t="s">
        <v>496</v>
      </c>
      <c r="B114" s="1564" t="s">
        <v>184</v>
      </c>
      <c r="C114" s="1564" t="s">
        <v>153</v>
      </c>
      <c r="D114" s="1415" t="s">
        <v>219</v>
      </c>
      <c r="E114" s="1565" t="s">
        <v>472</v>
      </c>
      <c r="F114" s="1566"/>
      <c r="G114" s="1467">
        <f>SUM(G115)</f>
        <v>0</v>
      </c>
      <c r="H114" s="1478"/>
      <c r="I114" s="1467">
        <f>SUM(I115)</f>
        <v>0</v>
      </c>
    </row>
    <row r="115" spans="1:9" s="43" customFormat="1" ht="39.75" customHeight="1" hidden="1">
      <c r="A115" s="1568" t="s">
        <v>478</v>
      </c>
      <c r="B115" s="1564" t="s">
        <v>184</v>
      </c>
      <c r="C115" s="1564" t="s">
        <v>153</v>
      </c>
      <c r="D115" s="1415" t="s">
        <v>219</v>
      </c>
      <c r="E115" s="1565" t="s">
        <v>477</v>
      </c>
      <c r="F115" s="1566"/>
      <c r="G115" s="1467">
        <f>SUM(G116)</f>
        <v>0</v>
      </c>
      <c r="H115" s="1478"/>
      <c r="I115" s="1467">
        <f>SUM(I116)</f>
        <v>0</v>
      </c>
    </row>
    <row r="116" spans="1:9" s="43" customFormat="1" ht="39" customHeight="1" hidden="1">
      <c r="A116" s="1341" t="s">
        <v>814</v>
      </c>
      <c r="B116" s="1564" t="s">
        <v>184</v>
      </c>
      <c r="C116" s="1564" t="s">
        <v>153</v>
      </c>
      <c r="D116" s="1415" t="s">
        <v>219</v>
      </c>
      <c r="E116" s="1565" t="s">
        <v>477</v>
      </c>
      <c r="F116" s="1564" t="s">
        <v>162</v>
      </c>
      <c r="G116" s="1569">
        <v>0</v>
      </c>
      <c r="H116" s="1478"/>
      <c r="I116" s="1569">
        <v>0</v>
      </c>
    </row>
    <row r="117" spans="1:9" s="43" customFormat="1" ht="23.25" customHeight="1" hidden="1">
      <c r="A117" s="1570" t="s">
        <v>482</v>
      </c>
      <c r="B117" s="1558" t="s">
        <v>184</v>
      </c>
      <c r="C117" s="1558" t="s">
        <v>154</v>
      </c>
      <c r="D117" s="1571"/>
      <c r="E117" s="1572"/>
      <c r="F117" s="1558"/>
      <c r="G117" s="1561">
        <f>SUM(G127+G132+G118)</f>
        <v>0</v>
      </c>
      <c r="H117" s="1478"/>
      <c r="I117" s="1561">
        <f>SUM(I127+I132+I118)</f>
        <v>0</v>
      </c>
    </row>
    <row r="118" spans="1:9" s="43" customFormat="1" ht="72" customHeight="1" hidden="1">
      <c r="A118" s="1394" t="s">
        <v>758</v>
      </c>
      <c r="B118" s="1573" t="s">
        <v>184</v>
      </c>
      <c r="C118" s="1573" t="s">
        <v>154</v>
      </c>
      <c r="D118" s="1574" t="s">
        <v>626</v>
      </c>
      <c r="E118" s="1575" t="s">
        <v>466</v>
      </c>
      <c r="F118" s="1573"/>
      <c r="G118" s="1399">
        <f>SUM(G119)</f>
        <v>0</v>
      </c>
      <c r="H118" s="1478"/>
      <c r="I118" s="1399">
        <f>SUM(I119)</f>
        <v>0</v>
      </c>
    </row>
    <row r="119" spans="1:9" s="43" customFormat="1" ht="70.5" customHeight="1" hidden="1">
      <c r="A119" s="1414" t="s">
        <v>759</v>
      </c>
      <c r="B119" s="1564" t="s">
        <v>184</v>
      </c>
      <c r="C119" s="1564" t="s">
        <v>154</v>
      </c>
      <c r="D119" s="1576" t="s">
        <v>761</v>
      </c>
      <c r="E119" s="1577" t="s">
        <v>466</v>
      </c>
      <c r="F119" s="1566"/>
      <c r="G119" s="1467">
        <f>SUM(G120)</f>
        <v>0</v>
      </c>
      <c r="H119" s="1478"/>
      <c r="I119" s="1467">
        <f>SUM(I120)</f>
        <v>0</v>
      </c>
    </row>
    <row r="120" spans="1:9" s="43" customFormat="1" ht="48" customHeight="1" hidden="1">
      <c r="A120" s="1568" t="s">
        <v>760</v>
      </c>
      <c r="B120" s="1564" t="s">
        <v>184</v>
      </c>
      <c r="C120" s="1564" t="s">
        <v>154</v>
      </c>
      <c r="D120" s="1576" t="s">
        <v>761</v>
      </c>
      <c r="E120" s="1577" t="s">
        <v>472</v>
      </c>
      <c r="F120" s="1566"/>
      <c r="G120" s="1467">
        <f>SUM(G121)</f>
        <v>0</v>
      </c>
      <c r="H120" s="1478"/>
      <c r="I120" s="1467">
        <f>SUM(I121)</f>
        <v>0</v>
      </c>
    </row>
    <row r="121" spans="1:9" s="43" customFormat="1" ht="48.75" customHeight="1" hidden="1">
      <c r="A121" s="1578" t="s">
        <v>823</v>
      </c>
      <c r="B121" s="1564" t="s">
        <v>184</v>
      </c>
      <c r="C121" s="1564" t="s">
        <v>154</v>
      </c>
      <c r="D121" s="1576" t="s">
        <v>627</v>
      </c>
      <c r="E121" s="1577" t="s">
        <v>824</v>
      </c>
      <c r="F121" s="1566"/>
      <c r="G121" s="1467">
        <f>SUM(G122)</f>
        <v>0</v>
      </c>
      <c r="H121" s="1478"/>
      <c r="I121" s="1467">
        <f>SUM(I122)</f>
        <v>0</v>
      </c>
    </row>
    <row r="122" spans="1:9" s="43" customFormat="1" ht="36" customHeight="1" hidden="1">
      <c r="A122" s="1341" t="s">
        <v>814</v>
      </c>
      <c r="B122" s="1564" t="s">
        <v>184</v>
      </c>
      <c r="C122" s="1564" t="s">
        <v>154</v>
      </c>
      <c r="D122" s="1576" t="s">
        <v>627</v>
      </c>
      <c r="E122" s="1577" t="s">
        <v>824</v>
      </c>
      <c r="F122" s="1564" t="s">
        <v>162</v>
      </c>
      <c r="G122" s="1579">
        <v>0</v>
      </c>
      <c r="H122" s="1478"/>
      <c r="I122" s="1579">
        <v>0</v>
      </c>
    </row>
    <row r="123" spans="1:9" s="43" customFormat="1" ht="63.75" customHeight="1" hidden="1">
      <c r="A123" s="1578" t="s">
        <v>826</v>
      </c>
      <c r="B123" s="1564" t="s">
        <v>184</v>
      </c>
      <c r="C123" s="1564" t="s">
        <v>154</v>
      </c>
      <c r="D123" s="1576" t="s">
        <v>627</v>
      </c>
      <c r="E123" s="1577" t="s">
        <v>825</v>
      </c>
      <c r="F123" s="1564"/>
      <c r="G123" s="1467">
        <f>SUM(G124)</f>
        <v>0</v>
      </c>
      <c r="H123" s="1478"/>
      <c r="I123" s="1467">
        <f>SUM(I124)</f>
        <v>0</v>
      </c>
    </row>
    <row r="124" spans="1:9" s="43" customFormat="1" ht="36" customHeight="1" hidden="1">
      <c r="A124" s="1354" t="s">
        <v>814</v>
      </c>
      <c r="B124" s="1564" t="s">
        <v>184</v>
      </c>
      <c r="C124" s="1564" t="s">
        <v>154</v>
      </c>
      <c r="D124" s="1576" t="s">
        <v>627</v>
      </c>
      <c r="E124" s="1577" t="s">
        <v>825</v>
      </c>
      <c r="F124" s="1564" t="s">
        <v>162</v>
      </c>
      <c r="G124" s="1579">
        <v>0</v>
      </c>
      <c r="H124" s="1478"/>
      <c r="I124" s="1579">
        <v>0</v>
      </c>
    </row>
    <row r="125" spans="1:9" s="43" customFormat="1" ht="36" customHeight="1" hidden="1">
      <c r="A125" s="1354" t="s">
        <v>828</v>
      </c>
      <c r="B125" s="1564" t="s">
        <v>184</v>
      </c>
      <c r="C125" s="1564" t="s">
        <v>154</v>
      </c>
      <c r="D125" s="1576" t="s">
        <v>627</v>
      </c>
      <c r="E125" s="1577" t="s">
        <v>827</v>
      </c>
      <c r="F125" s="1564"/>
      <c r="G125" s="1467">
        <f>SUM(G126)</f>
        <v>0</v>
      </c>
      <c r="H125" s="1478"/>
      <c r="I125" s="1467">
        <f>SUM(I126)</f>
        <v>0</v>
      </c>
    </row>
    <row r="126" spans="1:9" s="43" customFormat="1" ht="36" customHeight="1" hidden="1">
      <c r="A126" s="1354" t="s">
        <v>814</v>
      </c>
      <c r="B126" s="1564" t="s">
        <v>184</v>
      </c>
      <c r="C126" s="1564" t="s">
        <v>154</v>
      </c>
      <c r="D126" s="1576" t="s">
        <v>627</v>
      </c>
      <c r="E126" s="1577" t="s">
        <v>827</v>
      </c>
      <c r="F126" s="1564" t="s">
        <v>162</v>
      </c>
      <c r="G126" s="1579">
        <v>0</v>
      </c>
      <c r="H126" s="1478"/>
      <c r="I126" s="1579">
        <v>0</v>
      </c>
    </row>
    <row r="127" spans="1:9" s="43" customFormat="1" ht="63.75" hidden="1">
      <c r="A127" s="1460" t="s">
        <v>494</v>
      </c>
      <c r="B127" s="1562" t="s">
        <v>184</v>
      </c>
      <c r="C127" s="1562" t="s">
        <v>154</v>
      </c>
      <c r="D127" s="1489" t="s">
        <v>218</v>
      </c>
      <c r="E127" s="1563" t="s">
        <v>466</v>
      </c>
      <c r="F127" s="1562"/>
      <c r="G127" s="1399">
        <f>SUM(G128)</f>
        <v>0</v>
      </c>
      <c r="H127" s="1478"/>
      <c r="I127" s="1399">
        <f>SUM(I128)</f>
        <v>0</v>
      </c>
    </row>
    <row r="128" spans="1:9" s="43" customFormat="1" ht="97.5" customHeight="1" hidden="1">
      <c r="A128" s="1400" t="s">
        <v>495</v>
      </c>
      <c r="B128" s="1564" t="s">
        <v>184</v>
      </c>
      <c r="C128" s="1564" t="s">
        <v>154</v>
      </c>
      <c r="D128" s="1415" t="s">
        <v>219</v>
      </c>
      <c r="E128" s="1565" t="s">
        <v>466</v>
      </c>
      <c r="F128" s="1566"/>
      <c r="G128" s="1467">
        <f>SUM(G129)</f>
        <v>0</v>
      </c>
      <c r="H128" s="1478"/>
      <c r="I128" s="1467">
        <f>SUM(I129)</f>
        <v>0</v>
      </c>
    </row>
    <row r="129" spans="1:9" s="43" customFormat="1" ht="49.5" customHeight="1" hidden="1">
      <c r="A129" s="1567" t="s">
        <v>496</v>
      </c>
      <c r="B129" s="1564" t="s">
        <v>184</v>
      </c>
      <c r="C129" s="1564" t="s">
        <v>154</v>
      </c>
      <c r="D129" s="1415" t="s">
        <v>219</v>
      </c>
      <c r="E129" s="1565" t="s">
        <v>472</v>
      </c>
      <c r="F129" s="1566"/>
      <c r="G129" s="1467">
        <f>SUM(G130)</f>
        <v>0</v>
      </c>
      <c r="H129" s="1478"/>
      <c r="I129" s="1467">
        <f>SUM(I130)</f>
        <v>0</v>
      </c>
    </row>
    <row r="130" spans="1:9" s="43" customFormat="1" ht="21.75" customHeight="1" hidden="1">
      <c r="A130" s="1568" t="s">
        <v>484</v>
      </c>
      <c r="B130" s="1564" t="s">
        <v>184</v>
      </c>
      <c r="C130" s="1564" t="s">
        <v>154</v>
      </c>
      <c r="D130" s="1415" t="s">
        <v>219</v>
      </c>
      <c r="E130" s="1565" t="s">
        <v>483</v>
      </c>
      <c r="F130" s="1566"/>
      <c r="G130" s="1467">
        <f>SUM(G131)</f>
        <v>0</v>
      </c>
      <c r="H130" s="1478"/>
      <c r="I130" s="1467">
        <f>SUM(I131)</f>
        <v>0</v>
      </c>
    </row>
    <row r="131" spans="1:9" s="43" customFormat="1" ht="30.75" customHeight="1" hidden="1">
      <c r="A131" s="1354" t="s">
        <v>814</v>
      </c>
      <c r="B131" s="1564" t="s">
        <v>184</v>
      </c>
      <c r="C131" s="1564" t="s">
        <v>154</v>
      </c>
      <c r="D131" s="1415" t="s">
        <v>219</v>
      </c>
      <c r="E131" s="1565" t="s">
        <v>483</v>
      </c>
      <c r="F131" s="1564" t="s">
        <v>162</v>
      </c>
      <c r="G131" s="1569">
        <v>0</v>
      </c>
      <c r="H131" s="1478"/>
      <c r="I131" s="1569">
        <v>0</v>
      </c>
    </row>
    <row r="132" spans="1:9" s="43" customFormat="1" ht="38.25" hidden="1">
      <c r="A132" s="1460" t="s">
        <v>485</v>
      </c>
      <c r="B132" s="1562" t="s">
        <v>184</v>
      </c>
      <c r="C132" s="1562" t="s">
        <v>154</v>
      </c>
      <c r="D132" s="1489" t="s">
        <v>487</v>
      </c>
      <c r="E132" s="1563" t="s">
        <v>466</v>
      </c>
      <c r="F132" s="1562"/>
      <c r="G132" s="1399">
        <f>SUM(G133)</f>
        <v>0</v>
      </c>
      <c r="H132" s="1478"/>
      <c r="I132" s="1399">
        <f>SUM(I133)</f>
        <v>0</v>
      </c>
    </row>
    <row r="133" spans="1:9" s="43" customFormat="1" ht="78" customHeight="1" hidden="1">
      <c r="A133" s="1414" t="s">
        <v>486</v>
      </c>
      <c r="B133" s="1564" t="s">
        <v>184</v>
      </c>
      <c r="C133" s="1564" t="s">
        <v>154</v>
      </c>
      <c r="D133" s="1415" t="s">
        <v>488</v>
      </c>
      <c r="E133" s="1565" t="s">
        <v>466</v>
      </c>
      <c r="F133" s="1564"/>
      <c r="G133" s="1467">
        <f>SUM(G134)</f>
        <v>0</v>
      </c>
      <c r="H133" s="1478"/>
      <c r="I133" s="1467">
        <f>SUM(I134)</f>
        <v>0</v>
      </c>
    </row>
    <row r="134" spans="1:9" s="43" customFormat="1" ht="48" customHeight="1" hidden="1">
      <c r="A134" s="1414" t="s">
        <v>493</v>
      </c>
      <c r="B134" s="1564" t="s">
        <v>184</v>
      </c>
      <c r="C134" s="1564" t="s">
        <v>154</v>
      </c>
      <c r="D134" s="1415" t="s">
        <v>488</v>
      </c>
      <c r="E134" s="1565" t="s">
        <v>490</v>
      </c>
      <c r="F134" s="1564"/>
      <c r="G134" s="1467">
        <f>SUM(G135)</f>
        <v>0</v>
      </c>
      <c r="H134" s="1478"/>
      <c r="I134" s="1467">
        <f>SUM(I135)</f>
        <v>0</v>
      </c>
    </row>
    <row r="135" spans="1:9" s="43" customFormat="1" ht="34.5" customHeight="1" hidden="1">
      <c r="A135" s="1414" t="s">
        <v>491</v>
      </c>
      <c r="B135" s="1564" t="s">
        <v>184</v>
      </c>
      <c r="C135" s="1564" t="s">
        <v>154</v>
      </c>
      <c r="D135" s="1415" t="s">
        <v>488</v>
      </c>
      <c r="E135" s="1565" t="s">
        <v>489</v>
      </c>
      <c r="F135" s="1564"/>
      <c r="G135" s="1467">
        <f>SUM(G136)</f>
        <v>0</v>
      </c>
      <c r="H135" s="1478"/>
      <c r="I135" s="1467">
        <f>SUM(I136)</f>
        <v>0</v>
      </c>
    </row>
    <row r="136" spans="1:9" s="43" customFormat="1" ht="30.75" customHeight="1" hidden="1">
      <c r="A136" s="1400" t="s">
        <v>737</v>
      </c>
      <c r="B136" s="1564" t="s">
        <v>184</v>
      </c>
      <c r="C136" s="1564" t="s">
        <v>154</v>
      </c>
      <c r="D136" s="1415" t="s">
        <v>488</v>
      </c>
      <c r="E136" s="1565" t="s">
        <v>489</v>
      </c>
      <c r="F136" s="1564" t="s">
        <v>631</v>
      </c>
      <c r="G136" s="1569">
        <v>0</v>
      </c>
      <c r="H136" s="1478"/>
      <c r="I136" s="1569">
        <v>0</v>
      </c>
    </row>
    <row r="137" spans="1:9" s="27" customFormat="1" ht="18.75" customHeight="1">
      <c r="A137" s="1474" t="s">
        <v>185</v>
      </c>
      <c r="B137" s="1475" t="s">
        <v>184</v>
      </c>
      <c r="C137" s="1475" t="s">
        <v>174</v>
      </c>
      <c r="D137" s="1559"/>
      <c r="E137" s="1560"/>
      <c r="F137" s="1475"/>
      <c r="G137" s="1580">
        <f>+G138</f>
        <v>20614</v>
      </c>
      <c r="H137" s="1393"/>
      <c r="I137" s="1580">
        <f>+I138</f>
        <v>11000</v>
      </c>
    </row>
    <row r="138" spans="1:37" s="54" customFormat="1" ht="92.25" customHeight="1">
      <c r="A138" s="1581" t="s">
        <v>1077</v>
      </c>
      <c r="B138" s="1562" t="s">
        <v>184</v>
      </c>
      <c r="C138" s="1582" t="s">
        <v>174</v>
      </c>
      <c r="D138" s="1583" t="s">
        <v>218</v>
      </c>
      <c r="E138" s="1584" t="s">
        <v>466</v>
      </c>
      <c r="F138" s="1585"/>
      <c r="G138" s="1586">
        <f>+G139</f>
        <v>20614</v>
      </c>
      <c r="H138" s="1587"/>
      <c r="I138" s="1586">
        <f>+I139</f>
        <v>11000</v>
      </c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</row>
    <row r="139" spans="1:37" s="42" customFormat="1" ht="113.25" customHeight="1">
      <c r="A139" s="1414" t="s">
        <v>1070</v>
      </c>
      <c r="B139" s="1335" t="s">
        <v>184</v>
      </c>
      <c r="C139" s="1336" t="s">
        <v>174</v>
      </c>
      <c r="D139" s="1588" t="s">
        <v>219</v>
      </c>
      <c r="E139" s="1589" t="s">
        <v>466</v>
      </c>
      <c r="F139" s="1339"/>
      <c r="G139" s="1333">
        <f>+G141+G143</f>
        <v>20614</v>
      </c>
      <c r="H139" s="1340"/>
      <c r="I139" s="1333">
        <f>+I141+I143</f>
        <v>11000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</row>
    <row r="140" spans="1:37" s="42" customFormat="1" ht="54" customHeight="1">
      <c r="A140" s="1567" t="s">
        <v>1071</v>
      </c>
      <c r="B140" s="1335" t="s">
        <v>184</v>
      </c>
      <c r="C140" s="1336" t="s">
        <v>174</v>
      </c>
      <c r="D140" s="1588" t="s">
        <v>219</v>
      </c>
      <c r="E140" s="1589" t="s">
        <v>472</v>
      </c>
      <c r="F140" s="1339"/>
      <c r="G140" s="1467">
        <f>SUM(G141)</f>
        <v>20614</v>
      </c>
      <c r="H140" s="1340"/>
      <c r="I140" s="1467">
        <f>SUM(I141)</f>
        <v>11000</v>
      </c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</row>
    <row r="141" spans="1:9" s="41" customFormat="1" ht="21.75" customHeight="1">
      <c r="A141" s="1334" t="s">
        <v>221</v>
      </c>
      <c r="B141" s="1335" t="s">
        <v>184</v>
      </c>
      <c r="C141" s="1336" t="s">
        <v>174</v>
      </c>
      <c r="D141" s="1588" t="s">
        <v>219</v>
      </c>
      <c r="E141" s="1589" t="s">
        <v>492</v>
      </c>
      <c r="F141" s="1339"/>
      <c r="G141" s="1333">
        <f>SUM(G142)</f>
        <v>20614</v>
      </c>
      <c r="H141" s="1340"/>
      <c r="I141" s="1333">
        <f>SUM(I142)</f>
        <v>11000</v>
      </c>
    </row>
    <row r="142" spans="1:9" s="41" customFormat="1" ht="52.5" customHeight="1">
      <c r="A142" s="1354" t="s">
        <v>814</v>
      </c>
      <c r="B142" s="1335" t="s">
        <v>184</v>
      </c>
      <c r="C142" s="1336" t="s">
        <v>174</v>
      </c>
      <c r="D142" s="1588" t="s">
        <v>219</v>
      </c>
      <c r="E142" s="1589" t="s">
        <v>492</v>
      </c>
      <c r="F142" s="1344" t="s">
        <v>162</v>
      </c>
      <c r="G142" s="1345">
        <v>20614</v>
      </c>
      <c r="H142" s="1340"/>
      <c r="I142" s="1345">
        <v>11000</v>
      </c>
    </row>
    <row r="143" spans="1:37" s="42" customFormat="1" ht="19.5" hidden="1">
      <c r="A143" s="1380" t="s">
        <v>223</v>
      </c>
      <c r="B143" s="1381"/>
      <c r="C143" s="1382"/>
      <c r="D143" s="1383" t="s">
        <v>219</v>
      </c>
      <c r="E143" s="1384" t="s">
        <v>222</v>
      </c>
      <c r="F143" s="1385"/>
      <c r="G143" s="1386">
        <f>SUM(G144)</f>
        <v>0</v>
      </c>
      <c r="H143" s="1340"/>
      <c r="I143" s="1386">
        <f>SUM(I144)</f>
        <v>0</v>
      </c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</row>
    <row r="144" spans="1:9" s="41" customFormat="1" ht="25.5" hidden="1">
      <c r="A144" s="1590" t="s">
        <v>161</v>
      </c>
      <c r="B144" s="1335" t="s">
        <v>184</v>
      </c>
      <c r="C144" s="1336" t="s">
        <v>174</v>
      </c>
      <c r="D144" s="1588" t="s">
        <v>219</v>
      </c>
      <c r="E144" s="1589" t="s">
        <v>222</v>
      </c>
      <c r="F144" s="1344" t="s">
        <v>162</v>
      </c>
      <c r="G144" s="1591">
        <v>0</v>
      </c>
      <c r="H144" s="1340"/>
      <c r="I144" s="1591">
        <v>0</v>
      </c>
    </row>
    <row r="145" spans="1:9" s="41" customFormat="1" ht="19.5" hidden="1">
      <c r="A145" s="1592" t="s">
        <v>194</v>
      </c>
      <c r="B145" s="1593" t="s">
        <v>166</v>
      </c>
      <c r="C145" s="1594"/>
      <c r="D145" s="1595"/>
      <c r="E145" s="1596"/>
      <c r="F145" s="1597"/>
      <c r="G145" s="1598">
        <f>+G146</f>
        <v>0</v>
      </c>
      <c r="H145" s="1340"/>
      <c r="I145" s="1598">
        <f>+I146</f>
        <v>0</v>
      </c>
    </row>
    <row r="146" spans="1:9" s="41" customFormat="1" ht="19.5" hidden="1">
      <c r="A146" s="1599" t="s">
        <v>195</v>
      </c>
      <c r="B146" s="1517" t="s">
        <v>166</v>
      </c>
      <c r="C146" s="1518" t="s">
        <v>166</v>
      </c>
      <c r="D146" s="1600"/>
      <c r="E146" s="1601"/>
      <c r="F146" s="1602"/>
      <c r="G146" s="1522">
        <f>+G147</f>
        <v>0</v>
      </c>
      <c r="H146" s="1340"/>
      <c r="I146" s="1522">
        <f>+I147</f>
        <v>0</v>
      </c>
    </row>
    <row r="147" spans="1:9" s="41" customFormat="1" ht="80.25" customHeight="1" hidden="1">
      <c r="A147" s="1603" t="s">
        <v>388</v>
      </c>
      <c r="B147" s="1461" t="s">
        <v>166</v>
      </c>
      <c r="C147" s="1462" t="s">
        <v>166</v>
      </c>
      <c r="D147" s="1349" t="s">
        <v>224</v>
      </c>
      <c r="E147" s="1350" t="s">
        <v>205</v>
      </c>
      <c r="F147" s="1465"/>
      <c r="G147" s="1604">
        <f>+G148</f>
        <v>0</v>
      </c>
      <c r="H147" s="1340"/>
      <c r="I147" s="1604">
        <f>+I148</f>
        <v>0</v>
      </c>
    </row>
    <row r="148" spans="1:9" s="41" customFormat="1" ht="76.5" hidden="1">
      <c r="A148" s="1605" t="s">
        <v>389</v>
      </c>
      <c r="B148" s="1606" t="s">
        <v>166</v>
      </c>
      <c r="C148" s="1607" t="s">
        <v>166</v>
      </c>
      <c r="D148" s="1608" t="s">
        <v>196</v>
      </c>
      <c r="E148" s="1609" t="s">
        <v>205</v>
      </c>
      <c r="F148" s="1610"/>
      <c r="G148" s="1611">
        <f>+G149</f>
        <v>0</v>
      </c>
      <c r="H148" s="1340"/>
      <c r="I148" s="1611">
        <f>+I149</f>
        <v>0</v>
      </c>
    </row>
    <row r="149" spans="1:9" s="41" customFormat="1" ht="20.25" customHeight="1" hidden="1">
      <c r="A149" s="1612" t="s">
        <v>226</v>
      </c>
      <c r="B149" s="1510" t="s">
        <v>166</v>
      </c>
      <c r="C149" s="1613" t="s">
        <v>166</v>
      </c>
      <c r="D149" s="1614" t="s">
        <v>196</v>
      </c>
      <c r="E149" s="1615" t="s">
        <v>225</v>
      </c>
      <c r="F149" s="1616"/>
      <c r="G149" s="1617">
        <f>+G150</f>
        <v>0</v>
      </c>
      <c r="H149" s="1340"/>
      <c r="I149" s="1617">
        <f>+I150</f>
        <v>0</v>
      </c>
    </row>
    <row r="150" spans="1:9" s="41" customFormat="1" ht="18" customHeight="1" hidden="1">
      <c r="A150" s="1590" t="s">
        <v>161</v>
      </c>
      <c r="B150" s="1448" t="s">
        <v>166</v>
      </c>
      <c r="C150" s="1618" t="s">
        <v>166</v>
      </c>
      <c r="D150" s="1619" t="s">
        <v>196</v>
      </c>
      <c r="E150" s="1338" t="s">
        <v>225</v>
      </c>
      <c r="F150" s="1451" t="s">
        <v>162</v>
      </c>
      <c r="G150" s="1459">
        <v>0</v>
      </c>
      <c r="H150" s="1340"/>
      <c r="I150" s="1459">
        <v>0</v>
      </c>
    </row>
    <row r="151" spans="1:9" s="27" customFormat="1" ht="18.75">
      <c r="A151" s="1482" t="s">
        <v>186</v>
      </c>
      <c r="B151" s="1310" t="s">
        <v>187</v>
      </c>
      <c r="C151" s="1310"/>
      <c r="D151" s="1554"/>
      <c r="E151" s="1555"/>
      <c r="F151" s="1310"/>
      <c r="G151" s="1315">
        <f>+G152</f>
        <v>461104</v>
      </c>
      <c r="H151" s="1393"/>
      <c r="I151" s="1315">
        <f>+I152</f>
        <v>448267</v>
      </c>
    </row>
    <row r="152" spans="1:9" s="27" customFormat="1" ht="18.75">
      <c r="A152" s="1317" t="s">
        <v>188</v>
      </c>
      <c r="B152" s="1318" t="s">
        <v>187</v>
      </c>
      <c r="C152" s="1318" t="s">
        <v>153</v>
      </c>
      <c r="D152" s="1391"/>
      <c r="E152" s="1392"/>
      <c r="F152" s="1318"/>
      <c r="G152" s="1323">
        <f>+G153</f>
        <v>461104</v>
      </c>
      <c r="H152" s="1393"/>
      <c r="I152" s="1323">
        <f>+I153</f>
        <v>448267</v>
      </c>
    </row>
    <row r="153" spans="1:9" s="27" customFormat="1" ht="79.5" customHeight="1">
      <c r="A153" s="1620" t="s">
        <v>1072</v>
      </c>
      <c r="B153" s="1461" t="s">
        <v>187</v>
      </c>
      <c r="C153" s="1461" t="s">
        <v>153</v>
      </c>
      <c r="D153" s="1489" t="s">
        <v>204</v>
      </c>
      <c r="E153" s="1490" t="s">
        <v>466</v>
      </c>
      <c r="F153" s="1491"/>
      <c r="G153" s="1621">
        <f>+G154</f>
        <v>461104</v>
      </c>
      <c r="H153" s="1393"/>
      <c r="I153" s="1621">
        <f>+I154</f>
        <v>448267</v>
      </c>
    </row>
    <row r="154" spans="1:9" s="27" customFormat="1" ht="87" customHeight="1">
      <c r="A154" s="1429" t="s">
        <v>1078</v>
      </c>
      <c r="B154" s="1448" t="s">
        <v>187</v>
      </c>
      <c r="C154" s="1448" t="s">
        <v>153</v>
      </c>
      <c r="D154" s="1576" t="s">
        <v>206</v>
      </c>
      <c r="E154" s="1450" t="s">
        <v>466</v>
      </c>
      <c r="F154" s="1448"/>
      <c r="G154" s="1405">
        <f>G156+G168</f>
        <v>461104</v>
      </c>
      <c r="H154" s="1393"/>
      <c r="I154" s="1405">
        <f>I156+I168</f>
        <v>448267</v>
      </c>
    </row>
    <row r="155" spans="1:9" s="27" customFormat="1" ht="36.75" customHeight="1">
      <c r="A155" s="1578" t="s">
        <v>497</v>
      </c>
      <c r="B155" s="1448" t="s">
        <v>187</v>
      </c>
      <c r="C155" s="1622" t="s">
        <v>153</v>
      </c>
      <c r="D155" s="1576" t="s">
        <v>206</v>
      </c>
      <c r="E155" s="1450" t="s">
        <v>472</v>
      </c>
      <c r="F155" s="1451"/>
      <c r="G155" s="1467">
        <f>SUM(G156)</f>
        <v>461104</v>
      </c>
      <c r="H155" s="1393"/>
      <c r="I155" s="1467">
        <f>SUM(I156)</f>
        <v>448267</v>
      </c>
    </row>
    <row r="156" spans="1:9" s="27" customFormat="1" ht="38.25" customHeight="1">
      <c r="A156" s="1429" t="s">
        <v>208</v>
      </c>
      <c r="B156" s="1448" t="s">
        <v>187</v>
      </c>
      <c r="C156" s="1622" t="s">
        <v>153</v>
      </c>
      <c r="D156" s="1415" t="s">
        <v>206</v>
      </c>
      <c r="E156" s="1565" t="s">
        <v>447</v>
      </c>
      <c r="F156" s="1451"/>
      <c r="G156" s="1405">
        <f>G157+G158+G159</f>
        <v>461104</v>
      </c>
      <c r="H156" s="1393"/>
      <c r="I156" s="1405">
        <f>I157+I158+I159</f>
        <v>448267</v>
      </c>
    </row>
    <row r="157" spans="1:9" s="27" customFormat="1" ht="71.25" customHeight="1">
      <c r="A157" s="1417" t="s">
        <v>160</v>
      </c>
      <c r="B157" s="1342" t="s">
        <v>187</v>
      </c>
      <c r="C157" s="1342" t="s">
        <v>153</v>
      </c>
      <c r="D157" s="1415" t="s">
        <v>206</v>
      </c>
      <c r="E157" s="1565" t="s">
        <v>447</v>
      </c>
      <c r="F157" s="1342" t="s">
        <v>155</v>
      </c>
      <c r="G157" s="1480">
        <v>432104</v>
      </c>
      <c r="H157" s="1393"/>
      <c r="I157" s="1480">
        <v>426167</v>
      </c>
    </row>
    <row r="158" spans="1:9" s="27" customFormat="1" ht="33" customHeight="1">
      <c r="A158" s="1354" t="s">
        <v>814</v>
      </c>
      <c r="B158" s="1342" t="s">
        <v>187</v>
      </c>
      <c r="C158" s="1342" t="s">
        <v>153</v>
      </c>
      <c r="D158" s="1415" t="s">
        <v>206</v>
      </c>
      <c r="E158" s="1565" t="s">
        <v>447</v>
      </c>
      <c r="F158" s="1342" t="s">
        <v>162</v>
      </c>
      <c r="G158" s="1480">
        <v>27000</v>
      </c>
      <c r="H158" s="1393"/>
      <c r="I158" s="1480">
        <v>20100</v>
      </c>
    </row>
    <row r="159" spans="1:9" s="27" customFormat="1" ht="30" customHeight="1">
      <c r="A159" s="1452" t="s">
        <v>163</v>
      </c>
      <c r="B159" s="1342" t="s">
        <v>187</v>
      </c>
      <c r="C159" s="1342" t="s">
        <v>153</v>
      </c>
      <c r="D159" s="1415" t="s">
        <v>206</v>
      </c>
      <c r="E159" s="1565" t="s">
        <v>447</v>
      </c>
      <c r="F159" s="1342" t="s">
        <v>164</v>
      </c>
      <c r="G159" s="1480">
        <v>2000</v>
      </c>
      <c r="H159" s="1393"/>
      <c r="I159" s="1480">
        <v>2000</v>
      </c>
    </row>
    <row r="160" spans="1:9" s="27" customFormat="1" ht="18.75" customHeight="1">
      <c r="A160" s="1482" t="s">
        <v>189</v>
      </c>
      <c r="B160" s="1623" t="s">
        <v>451</v>
      </c>
      <c r="C160" s="1623"/>
      <c r="D160" s="1624"/>
      <c r="E160" s="1625"/>
      <c r="F160" s="1623"/>
      <c r="G160" s="1315">
        <f>+G161</f>
        <v>51000</v>
      </c>
      <c r="H160" s="1393"/>
      <c r="I160" s="1315">
        <f>+I161</f>
        <v>51000</v>
      </c>
    </row>
    <row r="161" spans="1:9" s="27" customFormat="1" ht="24" customHeight="1">
      <c r="A161" s="1317" t="s">
        <v>190</v>
      </c>
      <c r="B161" s="1626" t="s">
        <v>451</v>
      </c>
      <c r="C161" s="1626" t="s">
        <v>153</v>
      </c>
      <c r="D161" s="1627"/>
      <c r="E161" s="1628"/>
      <c r="F161" s="1626"/>
      <c r="G161" s="1323">
        <f>G162</f>
        <v>51000</v>
      </c>
      <c r="H161" s="1393"/>
      <c r="I161" s="1323">
        <f>I162</f>
        <v>51000</v>
      </c>
    </row>
    <row r="162" spans="1:9" s="27" customFormat="1" ht="39.75" customHeight="1">
      <c r="A162" s="1629" t="s">
        <v>249</v>
      </c>
      <c r="B162" s="1630" t="s">
        <v>451</v>
      </c>
      <c r="C162" s="1630" t="s">
        <v>153</v>
      </c>
      <c r="D162" s="1412" t="s">
        <v>248</v>
      </c>
      <c r="E162" s="1398" t="s">
        <v>466</v>
      </c>
      <c r="F162" s="1630"/>
      <c r="G162" s="1631">
        <f>G163</f>
        <v>51000</v>
      </c>
      <c r="H162" s="1393"/>
      <c r="I162" s="1631">
        <f>I163</f>
        <v>51000</v>
      </c>
    </row>
    <row r="163" spans="1:9" s="27" customFormat="1" ht="30" customHeight="1">
      <c r="A163" s="1446" t="s">
        <v>251</v>
      </c>
      <c r="B163" s="1448" t="s">
        <v>451</v>
      </c>
      <c r="C163" s="1448" t="s">
        <v>153</v>
      </c>
      <c r="D163" s="1415" t="s">
        <v>250</v>
      </c>
      <c r="E163" s="1402" t="s">
        <v>466</v>
      </c>
      <c r="F163" s="1448"/>
      <c r="G163" s="1467">
        <f>SUM(G164)</f>
        <v>51000</v>
      </c>
      <c r="H163" s="1393"/>
      <c r="I163" s="1467">
        <f>SUM(I164)</f>
        <v>51000</v>
      </c>
    </row>
    <row r="164" spans="1:9" s="27" customFormat="1" ht="54" customHeight="1" hidden="1">
      <c r="A164" s="1400" t="s">
        <v>499</v>
      </c>
      <c r="B164" s="1448" t="s">
        <v>451</v>
      </c>
      <c r="C164" s="1448" t="s">
        <v>153</v>
      </c>
      <c r="D164" s="1576" t="s">
        <v>498</v>
      </c>
      <c r="E164" s="1450" t="s">
        <v>472</v>
      </c>
      <c r="F164" s="1448"/>
      <c r="G164" s="1405">
        <f>G165</f>
        <v>51000</v>
      </c>
      <c r="H164" s="1393"/>
      <c r="I164" s="1405">
        <f>I165</f>
        <v>51000</v>
      </c>
    </row>
    <row r="165" spans="1:9" s="27" customFormat="1" ht="36" customHeight="1">
      <c r="A165" s="1446" t="s">
        <v>191</v>
      </c>
      <c r="B165" s="1448" t="s">
        <v>451</v>
      </c>
      <c r="C165" s="1448" t="s">
        <v>153</v>
      </c>
      <c r="D165" s="1415" t="s">
        <v>250</v>
      </c>
      <c r="E165" s="1402" t="s">
        <v>771</v>
      </c>
      <c r="F165" s="1448"/>
      <c r="G165" s="1405">
        <f>G166</f>
        <v>51000</v>
      </c>
      <c r="H165" s="1393"/>
      <c r="I165" s="1405">
        <f>I166</f>
        <v>51000</v>
      </c>
    </row>
    <row r="166" spans="1:9" s="27" customFormat="1" ht="24.75" customHeight="1">
      <c r="A166" s="1417" t="s">
        <v>192</v>
      </c>
      <c r="B166" s="1448" t="s">
        <v>451</v>
      </c>
      <c r="C166" s="1448" t="s">
        <v>153</v>
      </c>
      <c r="D166" s="1415" t="s">
        <v>250</v>
      </c>
      <c r="E166" s="1402" t="s">
        <v>771</v>
      </c>
      <c r="F166" s="1448" t="s">
        <v>193</v>
      </c>
      <c r="G166" s="1632">
        <v>51000</v>
      </c>
      <c r="H166" s="1499"/>
      <c r="I166" s="1632">
        <v>51000</v>
      </c>
    </row>
    <row r="167" spans="1:9" s="27" customFormat="1" ht="34.5" customHeight="1">
      <c r="A167" s="1681" t="s">
        <v>890</v>
      </c>
      <c r="B167" s="1682"/>
      <c r="C167" s="1682"/>
      <c r="D167" s="1682"/>
      <c r="E167" s="1683"/>
      <c r="F167" s="1342"/>
      <c r="G167" s="1633">
        <v>27775</v>
      </c>
      <c r="H167" s="1393"/>
      <c r="I167" s="1633">
        <v>60619</v>
      </c>
    </row>
    <row r="168" spans="1:37" s="265" customFormat="1" ht="35.25" customHeight="1" hidden="1">
      <c r="A168" s="303" t="s">
        <v>210</v>
      </c>
      <c r="B168" s="541" t="s">
        <v>187</v>
      </c>
      <c r="C168" s="542" t="s">
        <v>153</v>
      </c>
      <c r="D168" s="543" t="s">
        <v>206</v>
      </c>
      <c r="E168" s="544" t="s">
        <v>209</v>
      </c>
      <c r="F168" s="545"/>
      <c r="G168" s="546">
        <f>+G169</f>
        <v>0</v>
      </c>
      <c r="H168" s="263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  <c r="Y168" s="264"/>
      <c r="Z168" s="264"/>
      <c r="AA168" s="264"/>
      <c r="AB168" s="264"/>
      <c r="AC168" s="264"/>
      <c r="AD168" s="264"/>
      <c r="AE168" s="264"/>
      <c r="AF168" s="264"/>
      <c r="AG168" s="264"/>
      <c r="AH168" s="264"/>
      <c r="AI168" s="264"/>
      <c r="AJ168" s="264"/>
      <c r="AK168" s="264"/>
    </row>
    <row r="169" spans="1:37" s="265" customFormat="1" ht="0.75" customHeight="1" hidden="1">
      <c r="A169" s="289" t="s">
        <v>161</v>
      </c>
      <c r="B169" s="548" t="s">
        <v>187</v>
      </c>
      <c r="C169" s="548" t="s">
        <v>153</v>
      </c>
      <c r="D169" s="549" t="s">
        <v>206</v>
      </c>
      <c r="E169" s="550" t="s">
        <v>209</v>
      </c>
      <c r="F169" s="548" t="s">
        <v>162</v>
      </c>
      <c r="G169" s="551">
        <v>0</v>
      </c>
      <c r="H169" s="263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  <c r="Y169" s="264"/>
      <c r="Z169" s="264"/>
      <c r="AA169" s="264"/>
      <c r="AB169" s="264"/>
      <c r="AC169" s="264"/>
      <c r="AD169" s="264"/>
      <c r="AE169" s="264"/>
      <c r="AF169" s="264"/>
      <c r="AG169" s="264"/>
      <c r="AH169" s="264"/>
      <c r="AI169" s="264"/>
      <c r="AJ169" s="264"/>
      <c r="AK169" s="264"/>
    </row>
    <row r="170" spans="1:8" s="27" customFormat="1" ht="33" customHeight="1" hidden="1">
      <c r="A170" s="271" t="s">
        <v>189</v>
      </c>
      <c r="B170" s="314">
        <v>10</v>
      </c>
      <c r="C170" s="314"/>
      <c r="D170" s="489"/>
      <c r="E170" s="490"/>
      <c r="F170" s="315"/>
      <c r="G170" s="320">
        <f>+G171</f>
        <v>27775</v>
      </c>
      <c r="H170" s="22"/>
    </row>
    <row r="171" spans="1:8" s="27" customFormat="1" ht="36.75" customHeight="1" hidden="1">
      <c r="A171" s="272" t="s">
        <v>190</v>
      </c>
      <c r="B171" s="441">
        <v>10</v>
      </c>
      <c r="C171" s="442" t="s">
        <v>153</v>
      </c>
      <c r="D171" s="383"/>
      <c r="E171" s="384"/>
      <c r="F171" s="442"/>
      <c r="G171" s="327">
        <f>G172</f>
        <v>27775</v>
      </c>
      <c r="H171" s="22"/>
    </row>
    <row r="172" spans="1:8" s="27" customFormat="1" ht="34.5" customHeight="1" hidden="1">
      <c r="A172" s="304" t="s">
        <v>377</v>
      </c>
      <c r="B172" s="553">
        <v>10</v>
      </c>
      <c r="C172" s="554" t="s">
        <v>153</v>
      </c>
      <c r="D172" s="412" t="s">
        <v>213</v>
      </c>
      <c r="E172" s="413" t="s">
        <v>205</v>
      </c>
      <c r="F172" s="373"/>
      <c r="G172" s="374">
        <f>G173</f>
        <v>27775</v>
      </c>
      <c r="H172" s="22"/>
    </row>
    <row r="173" spans="1:8" s="27" customFormat="1" ht="27" customHeight="1" hidden="1">
      <c r="A173" s="305" t="s">
        <v>363</v>
      </c>
      <c r="B173" s="393">
        <v>10</v>
      </c>
      <c r="C173" s="557" t="s">
        <v>153</v>
      </c>
      <c r="D173" s="535" t="s">
        <v>214</v>
      </c>
      <c r="E173" s="536" t="s">
        <v>205</v>
      </c>
      <c r="F173" s="558"/>
      <c r="G173" s="396">
        <f>G174</f>
        <v>27775</v>
      </c>
      <c r="H173" s="22"/>
    </row>
    <row r="174" spans="1:8" s="27" customFormat="1" ht="37.5" customHeight="1" hidden="1">
      <c r="A174" s="292" t="s">
        <v>191</v>
      </c>
      <c r="B174" s="559">
        <v>10</v>
      </c>
      <c r="C174" s="560" t="s">
        <v>153</v>
      </c>
      <c r="D174" s="561" t="s">
        <v>214</v>
      </c>
      <c r="E174" s="421" t="s">
        <v>215</v>
      </c>
      <c r="F174" s="402"/>
      <c r="G174" s="403">
        <f>G167</f>
        <v>27775</v>
      </c>
      <c r="H174" s="22"/>
    </row>
    <row r="175" spans="1:8" s="27" customFormat="1" ht="31.5" customHeight="1" hidden="1">
      <c r="A175" s="137" t="s">
        <v>192</v>
      </c>
      <c r="B175" s="605">
        <v>10</v>
      </c>
      <c r="C175" s="408" t="s">
        <v>153</v>
      </c>
      <c r="D175" s="563" t="s">
        <v>214</v>
      </c>
      <c r="E175" s="407" t="s">
        <v>215</v>
      </c>
      <c r="F175" s="564" t="s">
        <v>193</v>
      </c>
      <c r="G175" s="450"/>
      <c r="H175" s="22"/>
    </row>
    <row r="176" spans="1:37" s="38" customFormat="1" ht="27" customHeight="1" hidden="1">
      <c r="A176" s="306" t="s">
        <v>197</v>
      </c>
      <c r="B176" s="565">
        <v>11</v>
      </c>
      <c r="C176" s="511"/>
      <c r="D176" s="566"/>
      <c r="E176" s="567"/>
      <c r="F176" s="514"/>
      <c r="G176" s="515">
        <f>+G177</f>
        <v>0</v>
      </c>
      <c r="H176" s="29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</row>
    <row r="177" spans="1:37" s="38" customFormat="1" ht="35.25" customHeight="1" hidden="1">
      <c r="A177" s="294" t="s">
        <v>198</v>
      </c>
      <c r="B177" s="467">
        <v>11</v>
      </c>
      <c r="C177" s="469" t="s">
        <v>154</v>
      </c>
      <c r="D177" s="568"/>
      <c r="E177" s="569"/>
      <c r="F177" s="519"/>
      <c r="G177" s="473">
        <f>+G178</f>
        <v>0</v>
      </c>
      <c r="H177" s="29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</row>
    <row r="178" spans="1:37" s="56" customFormat="1" ht="42.75" customHeight="1" hidden="1">
      <c r="A178" s="301" t="s">
        <v>388</v>
      </c>
      <c r="B178" s="455" t="s">
        <v>199</v>
      </c>
      <c r="C178" s="521" t="s">
        <v>154</v>
      </c>
      <c r="D178" s="570" t="s">
        <v>224</v>
      </c>
      <c r="E178" s="357" t="s">
        <v>205</v>
      </c>
      <c r="F178" s="522"/>
      <c r="G178" s="456">
        <f>+G179</f>
        <v>0</v>
      </c>
      <c r="H178" s="63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</row>
    <row r="179" spans="1:37" s="38" customFormat="1" ht="30" customHeight="1" hidden="1">
      <c r="A179" s="283" t="s">
        <v>391</v>
      </c>
      <c r="B179" s="457" t="s">
        <v>199</v>
      </c>
      <c r="C179" s="524" t="s">
        <v>154</v>
      </c>
      <c r="D179" s="525" t="s">
        <v>200</v>
      </c>
      <c r="E179" s="339" t="s">
        <v>205</v>
      </c>
      <c r="F179" s="526"/>
      <c r="G179" s="458">
        <f>+G180</f>
        <v>0</v>
      </c>
      <c r="H179" s="29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</row>
    <row r="180" spans="1:37" s="38" customFormat="1" ht="33.75" customHeight="1" hidden="1">
      <c r="A180" s="288" t="s">
        <v>364</v>
      </c>
      <c r="B180" s="419" t="s">
        <v>199</v>
      </c>
      <c r="C180" s="528" t="s">
        <v>154</v>
      </c>
      <c r="D180" s="529" t="s">
        <v>200</v>
      </c>
      <c r="E180" s="346" t="s">
        <v>227</v>
      </c>
      <c r="F180" s="432"/>
      <c r="G180" s="422">
        <f>+G181</f>
        <v>0</v>
      </c>
      <c r="H180" s="29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</row>
    <row r="181" spans="1:37" s="38" customFormat="1" ht="18.75" customHeight="1" hidden="1">
      <c r="A181" s="289" t="s">
        <v>161</v>
      </c>
      <c r="B181" s="424" t="s">
        <v>199</v>
      </c>
      <c r="C181" s="571" t="s">
        <v>154</v>
      </c>
      <c r="D181" s="531" t="s">
        <v>200</v>
      </c>
      <c r="E181" s="353" t="s">
        <v>227</v>
      </c>
      <c r="F181" s="434" t="s">
        <v>162</v>
      </c>
      <c r="G181" s="427">
        <v>0</v>
      </c>
      <c r="H181" s="29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</row>
    <row r="182" spans="1:37" s="38" customFormat="1" ht="18.75">
      <c r="A182" s="6"/>
      <c r="B182" s="7"/>
      <c r="C182" s="57"/>
      <c r="D182" s="58"/>
      <c r="E182" s="59"/>
      <c r="F182" s="7"/>
      <c r="G182" s="60"/>
      <c r="H182" s="29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</row>
    <row r="183" spans="1:37" s="38" customFormat="1" ht="18.75">
      <c r="A183" s="6"/>
      <c r="B183" s="7"/>
      <c r="C183" s="57"/>
      <c r="D183" s="58"/>
      <c r="E183" s="59"/>
      <c r="F183" s="7"/>
      <c r="G183" s="60"/>
      <c r="H183" s="29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</row>
    <row r="184" spans="1:37" s="38" customFormat="1" ht="18.75">
      <c r="A184" s="6"/>
      <c r="B184" s="7"/>
      <c r="C184" s="57"/>
      <c r="D184" s="58"/>
      <c r="E184" s="59"/>
      <c r="F184" s="7"/>
      <c r="G184" s="60"/>
      <c r="H184" s="29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</row>
    <row r="185" spans="1:37" s="38" customFormat="1" ht="18.75">
      <c r="A185" s="6"/>
      <c r="B185" s="7"/>
      <c r="C185" s="57"/>
      <c r="D185" s="58"/>
      <c r="E185" s="59"/>
      <c r="F185" s="7"/>
      <c r="G185" s="60"/>
      <c r="H185" s="29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</row>
    <row r="186" spans="1:37" s="38" customFormat="1" ht="18.75">
      <c r="A186" s="6"/>
      <c r="B186" s="7"/>
      <c r="C186" s="57"/>
      <c r="D186" s="58"/>
      <c r="E186" s="59"/>
      <c r="F186" s="7"/>
      <c r="G186" s="60"/>
      <c r="H186" s="29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</row>
    <row r="187" spans="1:37" s="38" customFormat="1" ht="18.75">
      <c r="A187" s="6"/>
      <c r="B187" s="7"/>
      <c r="C187" s="57"/>
      <c r="D187" s="58"/>
      <c r="E187" s="59"/>
      <c r="F187" s="7"/>
      <c r="G187" s="60"/>
      <c r="H187" s="29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</row>
    <row r="188" spans="1:37" s="38" customFormat="1" ht="18.75">
      <c r="A188" s="6"/>
      <c r="B188" s="7"/>
      <c r="C188" s="57"/>
      <c r="D188" s="58"/>
      <c r="E188" s="59"/>
      <c r="F188" s="7"/>
      <c r="G188" s="60"/>
      <c r="H188" s="29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</row>
    <row r="189" spans="1:37" s="38" customFormat="1" ht="18.75">
      <c r="A189" s="6"/>
      <c r="B189" s="7"/>
      <c r="C189" s="57"/>
      <c r="D189" s="58"/>
      <c r="E189" s="59"/>
      <c r="F189" s="7"/>
      <c r="G189" s="60"/>
      <c r="H189" s="29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</row>
    <row r="190" spans="1:37" s="38" customFormat="1" ht="27.75" customHeight="1">
      <c r="A190" s="6"/>
      <c r="B190" s="7"/>
      <c r="C190" s="57"/>
      <c r="D190" s="58"/>
      <c r="E190" s="59"/>
      <c r="F190" s="7"/>
      <c r="G190" s="60"/>
      <c r="H190" s="29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</row>
    <row r="191" spans="1:37" s="38" customFormat="1" ht="18.75">
      <c r="A191" s="6"/>
      <c r="B191" s="7"/>
      <c r="C191" s="57"/>
      <c r="D191" s="58"/>
      <c r="E191" s="59"/>
      <c r="F191" s="7"/>
      <c r="G191" s="60"/>
      <c r="H191" s="29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</row>
    <row r="192" spans="1:37" s="38" customFormat="1" ht="18.75">
      <c r="A192" s="6"/>
      <c r="B192" s="7"/>
      <c r="C192" s="57"/>
      <c r="D192" s="58"/>
      <c r="E192" s="59"/>
      <c r="F192" s="7"/>
      <c r="G192" s="60"/>
      <c r="H192" s="29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</row>
    <row r="193" spans="1:37" s="38" customFormat="1" ht="18.75">
      <c r="A193" s="6"/>
      <c r="B193" s="7"/>
      <c r="C193" s="57"/>
      <c r="D193" s="58"/>
      <c r="E193" s="59"/>
      <c r="F193" s="7"/>
      <c r="G193" s="60"/>
      <c r="H193" s="29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</row>
    <row r="194" spans="1:37" s="38" customFormat="1" ht="18.75">
      <c r="A194" s="6"/>
      <c r="B194" s="7"/>
      <c r="C194" s="57"/>
      <c r="D194" s="58"/>
      <c r="E194" s="59"/>
      <c r="F194" s="7"/>
      <c r="G194" s="60"/>
      <c r="H194" s="29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</row>
    <row r="195" spans="1:37" s="38" customFormat="1" ht="18.75">
      <c r="A195" s="6"/>
      <c r="B195" s="7"/>
      <c r="C195" s="57"/>
      <c r="D195" s="58"/>
      <c r="E195" s="59"/>
      <c r="F195" s="7"/>
      <c r="G195" s="60"/>
      <c r="H195" s="29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</row>
    <row r="196" spans="1:37" s="38" customFormat="1" ht="18.75">
      <c r="A196" s="6"/>
      <c r="B196" s="7"/>
      <c r="C196" s="57"/>
      <c r="D196" s="58"/>
      <c r="E196" s="59"/>
      <c r="F196" s="7"/>
      <c r="G196" s="60"/>
      <c r="H196" s="29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</row>
    <row r="197" spans="1:37" s="38" customFormat="1" ht="18.75">
      <c r="A197" s="6"/>
      <c r="B197" s="7"/>
      <c r="C197" s="57"/>
      <c r="D197" s="58"/>
      <c r="E197" s="59"/>
      <c r="F197" s="7"/>
      <c r="G197" s="60"/>
      <c r="H197" s="29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</row>
    <row r="198" spans="1:37" s="38" customFormat="1" ht="18.75">
      <c r="A198" s="6"/>
      <c r="B198" s="7"/>
      <c r="C198" s="57"/>
      <c r="D198" s="58"/>
      <c r="E198" s="59"/>
      <c r="F198" s="7"/>
      <c r="G198" s="60"/>
      <c r="H198" s="29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</row>
    <row r="199" spans="1:37" s="38" customFormat="1" ht="18.75">
      <c r="A199" s="6"/>
      <c r="B199" s="7"/>
      <c r="C199" s="57"/>
      <c r="D199" s="58"/>
      <c r="E199" s="59"/>
      <c r="F199" s="7"/>
      <c r="G199" s="60"/>
      <c r="H199" s="29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</row>
    <row r="200" spans="1:37" s="38" customFormat="1" ht="18.75">
      <c r="A200" s="6"/>
      <c r="B200" s="7"/>
      <c r="C200" s="57"/>
      <c r="D200" s="58"/>
      <c r="E200" s="59"/>
      <c r="F200" s="7"/>
      <c r="G200" s="60"/>
      <c r="H200" s="29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</row>
    <row r="201" spans="1:37" s="38" customFormat="1" ht="18.75">
      <c r="A201" s="6"/>
      <c r="B201" s="7"/>
      <c r="C201" s="57"/>
      <c r="D201" s="58"/>
      <c r="E201" s="59"/>
      <c r="F201" s="7"/>
      <c r="G201" s="60"/>
      <c r="H201" s="29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</row>
    <row r="202" spans="1:37" s="38" customFormat="1" ht="18.75">
      <c r="A202" s="6"/>
      <c r="B202" s="7"/>
      <c r="C202" s="57"/>
      <c r="D202" s="58"/>
      <c r="E202" s="59"/>
      <c r="F202" s="7"/>
      <c r="G202" s="60"/>
      <c r="H202" s="29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</row>
    <row r="203" spans="1:37" s="38" customFormat="1" ht="18.75">
      <c r="A203" s="6"/>
      <c r="B203" s="7"/>
      <c r="C203" s="57"/>
      <c r="D203" s="58"/>
      <c r="E203" s="59"/>
      <c r="F203" s="7"/>
      <c r="G203" s="60"/>
      <c r="H203" s="29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</row>
    <row r="204" spans="1:37" s="38" customFormat="1" ht="18.75">
      <c r="A204" s="6"/>
      <c r="B204" s="7"/>
      <c r="C204" s="57"/>
      <c r="D204" s="58"/>
      <c r="E204" s="59"/>
      <c r="F204" s="7"/>
      <c r="G204" s="60"/>
      <c r="H204" s="29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</row>
    <row r="205" spans="1:37" s="38" customFormat="1" ht="18.75">
      <c r="A205" s="6"/>
      <c r="B205" s="7"/>
      <c r="C205" s="57"/>
      <c r="D205" s="58"/>
      <c r="E205" s="59"/>
      <c r="F205" s="7"/>
      <c r="G205" s="60"/>
      <c r="H205" s="29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</row>
    <row r="206" spans="1:37" s="38" customFormat="1" ht="18.75">
      <c r="A206" s="6"/>
      <c r="B206" s="7"/>
      <c r="C206" s="57"/>
      <c r="D206" s="58"/>
      <c r="E206" s="59"/>
      <c r="F206" s="7"/>
      <c r="G206" s="60"/>
      <c r="H206" s="29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</row>
    <row r="207" spans="1:37" s="38" customFormat="1" ht="18.75">
      <c r="A207" s="6"/>
      <c r="B207" s="7"/>
      <c r="C207" s="57"/>
      <c r="D207" s="58"/>
      <c r="E207" s="59"/>
      <c r="F207" s="7"/>
      <c r="G207" s="60"/>
      <c r="H207" s="29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</row>
    <row r="208" spans="1:37" s="38" customFormat="1" ht="18.75">
      <c r="A208" s="6"/>
      <c r="B208" s="7"/>
      <c r="C208" s="57"/>
      <c r="D208" s="58"/>
      <c r="E208" s="59"/>
      <c r="F208" s="7"/>
      <c r="G208" s="60"/>
      <c r="H208" s="29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</row>
    <row r="209" spans="1:37" s="38" customFormat="1" ht="18.75">
      <c r="A209" s="6"/>
      <c r="B209" s="7"/>
      <c r="C209" s="57"/>
      <c r="D209" s="58"/>
      <c r="E209" s="59"/>
      <c r="F209" s="7"/>
      <c r="G209" s="60"/>
      <c r="H209" s="29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</row>
    <row r="210" spans="1:37" s="38" customFormat="1" ht="18.75">
      <c r="A210" s="6"/>
      <c r="B210" s="7"/>
      <c r="C210" s="57"/>
      <c r="D210" s="58"/>
      <c r="E210" s="59"/>
      <c r="F210" s="7"/>
      <c r="G210" s="60"/>
      <c r="H210" s="29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</row>
    <row r="211" spans="1:37" s="38" customFormat="1" ht="18.75">
      <c r="A211" s="6"/>
      <c r="B211" s="7"/>
      <c r="C211" s="57"/>
      <c r="D211" s="58"/>
      <c r="E211" s="59"/>
      <c r="F211" s="7"/>
      <c r="G211" s="60"/>
      <c r="H211" s="29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</row>
    <row r="212" spans="1:37" s="38" customFormat="1" ht="18.75">
      <c r="A212" s="6"/>
      <c r="B212" s="7"/>
      <c r="C212" s="57"/>
      <c r="D212" s="58"/>
      <c r="E212" s="59"/>
      <c r="F212" s="7"/>
      <c r="G212" s="60"/>
      <c r="H212" s="29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</row>
    <row r="213" spans="1:37" s="38" customFormat="1" ht="18.75">
      <c r="A213" s="6"/>
      <c r="B213" s="7"/>
      <c r="C213" s="57"/>
      <c r="D213" s="58"/>
      <c r="E213" s="59"/>
      <c r="F213" s="7"/>
      <c r="G213" s="60"/>
      <c r="H213" s="29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</row>
    <row r="214" spans="1:37" s="38" customFormat="1" ht="18.75">
      <c r="A214" s="6"/>
      <c r="B214" s="7"/>
      <c r="C214" s="57"/>
      <c r="D214" s="58"/>
      <c r="E214" s="59"/>
      <c r="F214" s="7"/>
      <c r="G214" s="60"/>
      <c r="H214" s="29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</row>
    <row r="215" spans="1:37" s="38" customFormat="1" ht="18.75">
      <c r="A215" s="6"/>
      <c r="B215" s="7"/>
      <c r="C215" s="57"/>
      <c r="D215" s="58"/>
      <c r="E215" s="59"/>
      <c r="F215" s="7"/>
      <c r="G215" s="60"/>
      <c r="H215" s="29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</row>
    <row r="216" spans="1:37" s="38" customFormat="1" ht="18.75">
      <c r="A216" s="6"/>
      <c r="B216" s="7"/>
      <c r="C216" s="57"/>
      <c r="D216" s="58"/>
      <c r="E216" s="59"/>
      <c r="F216" s="7"/>
      <c r="G216" s="60"/>
      <c r="H216" s="29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</row>
    <row r="217" spans="1:37" s="38" customFormat="1" ht="18.75">
      <c r="A217" s="6"/>
      <c r="B217" s="7"/>
      <c r="C217" s="57"/>
      <c r="D217" s="58"/>
      <c r="E217" s="59"/>
      <c r="F217" s="7"/>
      <c r="G217" s="60"/>
      <c r="H217" s="29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</row>
    <row r="218" spans="1:37" s="38" customFormat="1" ht="18.75">
      <c r="A218" s="6"/>
      <c r="B218" s="7"/>
      <c r="C218" s="57"/>
      <c r="D218" s="58"/>
      <c r="E218" s="59"/>
      <c r="F218" s="7"/>
      <c r="G218" s="60"/>
      <c r="H218" s="29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</row>
    <row r="312" ht="18.75"/>
    <row r="313" ht="18.75"/>
    <row r="314" ht="18.75"/>
    <row r="315" ht="18.75"/>
    <row r="316" ht="18.75"/>
    <row r="317" ht="18.75"/>
    <row r="318" ht="18.75"/>
    <row r="319" ht="18.75"/>
    <row r="320" ht="18.75"/>
    <row r="321" ht="18.75"/>
    <row r="322" ht="18.75"/>
    <row r="323" ht="18.75"/>
    <row r="324" ht="18.75"/>
    <row r="325" ht="18.75"/>
    <row r="326" ht="18.75"/>
    <row r="327" ht="18.75"/>
    <row r="328" ht="18.75"/>
  </sheetData>
  <sheetProtection/>
  <mergeCells count="9">
    <mergeCell ref="A167:E167"/>
    <mergeCell ref="A8:G8"/>
    <mergeCell ref="A6:F6"/>
    <mergeCell ref="A1:I1"/>
    <mergeCell ref="A2:I2"/>
    <mergeCell ref="A3:I3"/>
    <mergeCell ref="A4:I4"/>
    <mergeCell ref="A5:I5"/>
    <mergeCell ref="A7:F7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57" r:id="rId3"/>
  <colBreaks count="1" manualBreakCount="1">
    <brk id="11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222"/>
  <sheetViews>
    <sheetView view="pageBreakPreview" zoomScaleNormal="70" zoomScaleSheetLayoutView="100" workbookViewId="0" topLeftCell="A1">
      <selection activeCell="H178" sqref="H178"/>
    </sheetView>
  </sheetViews>
  <sheetFormatPr defaultColWidth="9.140625" defaultRowHeight="15"/>
  <cols>
    <col min="1" max="1" width="63.7109375" style="6" customWidth="1"/>
    <col min="2" max="2" width="6.140625" style="6" customWidth="1"/>
    <col min="3" max="3" width="4.7109375" style="10" customWidth="1"/>
    <col min="4" max="4" width="4.140625" style="11" customWidth="1"/>
    <col min="5" max="5" width="7.00390625" style="4" customWidth="1"/>
    <col min="6" max="6" width="9.8515625" style="5" customWidth="1"/>
    <col min="7" max="7" width="4.28125" style="10" customWidth="1"/>
    <col min="8" max="8" width="15.421875" style="12" customWidth="1"/>
    <col min="9" max="9" width="13.57421875" style="61" customWidth="1"/>
    <col min="10" max="10" width="17.421875" style="1" customWidth="1"/>
    <col min="11" max="38" width="9.140625" style="1" customWidth="1"/>
  </cols>
  <sheetData>
    <row r="1" spans="1:8" s="64" customFormat="1" ht="15.75" customHeight="1">
      <c r="A1" s="1656" t="s">
        <v>452</v>
      </c>
      <c r="B1" s="1656"/>
      <c r="C1" s="1656"/>
      <c r="D1" s="1656"/>
      <c r="E1" s="1656"/>
      <c r="F1" s="1656"/>
      <c r="G1" s="1656"/>
      <c r="H1" s="1656"/>
    </row>
    <row r="2" spans="1:8" s="64" customFormat="1" ht="15.75" customHeight="1">
      <c r="A2" s="1656" t="s">
        <v>1042</v>
      </c>
      <c r="B2" s="1656"/>
      <c r="C2" s="1656"/>
      <c r="D2" s="1656"/>
      <c r="E2" s="1656"/>
      <c r="F2" s="1656"/>
      <c r="G2" s="1656"/>
      <c r="H2" s="1656"/>
    </row>
    <row r="3" spans="1:8" s="64" customFormat="1" ht="15.75" customHeight="1">
      <c r="A3" s="1656" t="s">
        <v>1137</v>
      </c>
      <c r="B3" s="1656"/>
      <c r="C3" s="1656"/>
      <c r="D3" s="1656"/>
      <c r="E3" s="1656"/>
      <c r="F3" s="1656"/>
      <c r="G3" s="1656"/>
      <c r="H3" s="1656"/>
    </row>
    <row r="4" spans="1:8" s="65" customFormat="1" ht="16.5" customHeight="1">
      <c r="A4" s="1661" t="s">
        <v>1043</v>
      </c>
      <c r="B4" s="1661"/>
      <c r="C4" s="1661"/>
      <c r="D4" s="1661"/>
      <c r="E4" s="1661"/>
      <c r="F4" s="1661"/>
      <c r="G4" s="1661"/>
      <c r="H4" s="1661"/>
    </row>
    <row r="5" spans="1:8" s="65" customFormat="1" ht="16.5" customHeight="1">
      <c r="A5" s="1661" t="str">
        <f>1!A5</f>
        <v>Курской области на 2017 год  и на плановый период 2018 и 2019 годов"</v>
      </c>
      <c r="B5" s="1661"/>
      <c r="C5" s="1661"/>
      <c r="D5" s="1661"/>
      <c r="E5" s="1661"/>
      <c r="F5" s="1661"/>
      <c r="G5" s="1661"/>
      <c r="H5" s="1661"/>
    </row>
    <row r="6" spans="1:7" s="65" customFormat="1" ht="16.5" customHeight="1">
      <c r="A6" s="1661" t="str">
        <f>7!$A$6</f>
        <v>в редакции решения Собрания депутатов Первомайского сельсовета  №43 от 31.03.2017года)</v>
      </c>
      <c r="B6" s="1661"/>
      <c r="C6" s="1661"/>
      <c r="D6" s="1661"/>
      <c r="E6" s="1661"/>
      <c r="F6" s="1661"/>
      <c r="G6" s="1661"/>
    </row>
    <row r="7" spans="1:7" s="65" customFormat="1" ht="16.5" customHeight="1">
      <c r="A7" s="1676"/>
      <c r="B7" s="1676"/>
      <c r="C7" s="1676"/>
      <c r="D7" s="1676"/>
      <c r="E7" s="1676"/>
      <c r="F7" s="1676"/>
      <c r="G7" s="1676"/>
    </row>
    <row r="8" spans="1:8" s="65" customFormat="1" ht="66" customHeight="1">
      <c r="A8" s="1680" t="s">
        <v>1079</v>
      </c>
      <c r="B8" s="1680"/>
      <c r="C8" s="1680"/>
      <c r="D8" s="1680"/>
      <c r="E8" s="1680"/>
      <c r="F8" s="1680"/>
      <c r="G8" s="1680"/>
      <c r="H8" s="1680"/>
    </row>
    <row r="9" spans="1:8" s="2" customFormat="1" ht="18">
      <c r="A9" s="69"/>
      <c r="B9" s="69"/>
      <c r="C9" s="70"/>
      <c r="D9" s="70"/>
      <c r="E9" s="70"/>
      <c r="F9" s="70"/>
      <c r="G9" s="71"/>
      <c r="H9" s="673" t="s">
        <v>463</v>
      </c>
    </row>
    <row r="10" spans="1:38" s="20" customFormat="1" ht="54" customHeight="1">
      <c r="A10" s="8" t="s">
        <v>203</v>
      </c>
      <c r="B10" s="266" t="s">
        <v>151</v>
      </c>
      <c r="C10" s="9" t="s">
        <v>147</v>
      </c>
      <c r="D10" s="14" t="s">
        <v>148</v>
      </c>
      <c r="E10" s="800"/>
      <c r="F10" s="799" t="s">
        <v>202</v>
      </c>
      <c r="G10" s="17" t="s">
        <v>149</v>
      </c>
      <c r="H10" s="18" t="s">
        <v>150</v>
      </c>
      <c r="I10" s="6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38" customFormat="1" ht="18.75">
      <c r="A11" s="268" t="s">
        <v>156</v>
      </c>
      <c r="B11" s="269"/>
      <c r="C11" s="31"/>
      <c r="D11" s="32"/>
      <c r="E11" s="33"/>
      <c r="F11" s="34"/>
      <c r="G11" s="35"/>
      <c r="H11" s="920">
        <f>H12</f>
        <v>3073763</v>
      </c>
      <c r="I11" s="68"/>
      <c r="J11" s="6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38" customFormat="1" ht="31.5">
      <c r="A12" s="270" t="s">
        <v>1052</v>
      </c>
      <c r="B12" s="572" t="s">
        <v>152</v>
      </c>
      <c r="C12" s="308"/>
      <c r="D12" s="309"/>
      <c r="E12" s="310"/>
      <c r="F12" s="311"/>
      <c r="G12" s="312"/>
      <c r="H12" s="969">
        <f>H13+H77+H112+H155+H172+H99</f>
        <v>3073763</v>
      </c>
      <c r="I12" s="68"/>
      <c r="J12" s="6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8" customFormat="1" ht="18.75">
      <c r="A13" s="271" t="s">
        <v>157</v>
      </c>
      <c r="B13" s="466" t="s">
        <v>152</v>
      </c>
      <c r="C13" s="315" t="s">
        <v>153</v>
      </c>
      <c r="D13" s="316"/>
      <c r="E13" s="317"/>
      <c r="F13" s="318"/>
      <c r="G13" s="319"/>
      <c r="H13" s="921">
        <f>H14+H19+H34</f>
        <v>1277122</v>
      </c>
      <c r="I13" s="2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38" customFormat="1" ht="31.5">
      <c r="A14" s="272" t="s">
        <v>158</v>
      </c>
      <c r="B14" s="384" t="s">
        <v>152</v>
      </c>
      <c r="C14" s="322" t="s">
        <v>153</v>
      </c>
      <c r="D14" s="323" t="s">
        <v>154</v>
      </c>
      <c r="E14" s="324"/>
      <c r="F14" s="325"/>
      <c r="G14" s="326"/>
      <c r="H14" s="922">
        <f>+H15</f>
        <v>169110</v>
      </c>
      <c r="I14" s="29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0" customFormat="1" ht="31.5">
      <c r="A15" s="840" t="s">
        <v>236</v>
      </c>
      <c r="B15" s="841" t="s">
        <v>152</v>
      </c>
      <c r="C15" s="777" t="s">
        <v>153</v>
      </c>
      <c r="D15" s="778" t="s">
        <v>154</v>
      </c>
      <c r="E15" s="779" t="s">
        <v>235</v>
      </c>
      <c r="F15" s="780" t="s">
        <v>466</v>
      </c>
      <c r="G15" s="781"/>
      <c r="H15" s="842">
        <f>+H16</f>
        <v>169110</v>
      </c>
      <c r="I15" s="25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s="42" customFormat="1" ht="19.5">
      <c r="A16" s="782" t="s">
        <v>238</v>
      </c>
      <c r="B16" s="834" t="s">
        <v>152</v>
      </c>
      <c r="C16" s="759" t="s">
        <v>153</v>
      </c>
      <c r="D16" s="760" t="s">
        <v>154</v>
      </c>
      <c r="E16" s="362" t="s">
        <v>237</v>
      </c>
      <c r="F16" s="363" t="s">
        <v>466</v>
      </c>
      <c r="G16" s="761"/>
      <c r="H16" s="843">
        <f>+H17</f>
        <v>169110</v>
      </c>
      <c r="I16" s="13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s="42" customFormat="1" ht="31.5">
      <c r="A17" s="782" t="s">
        <v>212</v>
      </c>
      <c r="B17" s="834" t="s">
        <v>152</v>
      </c>
      <c r="C17" s="759" t="s">
        <v>153</v>
      </c>
      <c r="D17" s="760" t="s">
        <v>154</v>
      </c>
      <c r="E17" s="362" t="s">
        <v>237</v>
      </c>
      <c r="F17" s="363" t="s">
        <v>465</v>
      </c>
      <c r="G17" s="761"/>
      <c r="H17" s="843">
        <f>+H18</f>
        <v>169110</v>
      </c>
      <c r="I17" s="13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s="42" customFormat="1" ht="63">
      <c r="A18" s="135" t="s">
        <v>160</v>
      </c>
      <c r="B18" s="578" t="s">
        <v>152</v>
      </c>
      <c r="C18" s="350" t="s">
        <v>153</v>
      </c>
      <c r="D18" s="351" t="s">
        <v>154</v>
      </c>
      <c r="E18" s="352" t="s">
        <v>237</v>
      </c>
      <c r="F18" s="353" t="s">
        <v>465</v>
      </c>
      <c r="G18" s="354" t="s">
        <v>155</v>
      </c>
      <c r="H18" s="710">
        <v>169110</v>
      </c>
      <c r="I18" s="13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s="42" customFormat="1" ht="63">
      <c r="A19" s="272" t="s">
        <v>167</v>
      </c>
      <c r="B19" s="384" t="s">
        <v>152</v>
      </c>
      <c r="C19" s="322" t="s">
        <v>153</v>
      </c>
      <c r="D19" s="322" t="s">
        <v>159</v>
      </c>
      <c r="E19" s="323"/>
      <c r="F19" s="326"/>
      <c r="G19" s="322"/>
      <c r="H19" s="922">
        <f>SUM(H20,H24)</f>
        <v>368683</v>
      </c>
      <c r="I19" s="13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s="42" customFormat="1" ht="70.5" customHeight="1">
      <c r="A20" s="1250" t="s">
        <v>1055</v>
      </c>
      <c r="B20" s="574" t="s">
        <v>152</v>
      </c>
      <c r="C20" s="329" t="s">
        <v>153</v>
      </c>
      <c r="D20" s="330" t="s">
        <v>159</v>
      </c>
      <c r="E20" s="356" t="s">
        <v>171</v>
      </c>
      <c r="F20" s="357" t="s">
        <v>466</v>
      </c>
      <c r="G20" s="333"/>
      <c r="H20" s="1251">
        <f>+H21</f>
        <v>147683</v>
      </c>
      <c r="I20" s="13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2" customFormat="1" ht="99.75" customHeight="1">
      <c r="A21" s="782" t="s">
        <v>1080</v>
      </c>
      <c r="B21" s="844" t="s">
        <v>152</v>
      </c>
      <c r="C21" s="759" t="s">
        <v>153</v>
      </c>
      <c r="D21" s="760" t="s">
        <v>159</v>
      </c>
      <c r="E21" s="362" t="s">
        <v>228</v>
      </c>
      <c r="F21" s="363" t="s">
        <v>466</v>
      </c>
      <c r="G21" s="761"/>
      <c r="H21" s="843">
        <f>SUM(H22)</f>
        <v>147683</v>
      </c>
      <c r="I21" s="13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2" customFormat="1" ht="19.5" customHeight="1">
      <c r="A22" s="782" t="s">
        <v>230</v>
      </c>
      <c r="B22" s="834" t="s">
        <v>152</v>
      </c>
      <c r="C22" s="759" t="s">
        <v>153</v>
      </c>
      <c r="D22" s="760" t="s">
        <v>159</v>
      </c>
      <c r="E22" s="362" t="s">
        <v>228</v>
      </c>
      <c r="F22" s="363" t="s">
        <v>467</v>
      </c>
      <c r="G22" s="761"/>
      <c r="H22" s="843">
        <f>SUM(H23)</f>
        <v>147683</v>
      </c>
      <c r="I22" s="13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9" s="260" customFormat="1" ht="31.5">
      <c r="A23" s="289" t="s">
        <v>814</v>
      </c>
      <c r="B23" s="580" t="s">
        <v>152</v>
      </c>
      <c r="C23" s="360" t="s">
        <v>153</v>
      </c>
      <c r="D23" s="361" t="s">
        <v>159</v>
      </c>
      <c r="E23" s="362" t="s">
        <v>228</v>
      </c>
      <c r="F23" s="363" t="s">
        <v>467</v>
      </c>
      <c r="G23" s="364" t="s">
        <v>162</v>
      </c>
      <c r="H23" s="923">
        <v>147683</v>
      </c>
      <c r="I23" s="259"/>
    </row>
    <row r="24" spans="1:38" s="42" customFormat="1" ht="19.5">
      <c r="A24" s="848" t="s">
        <v>240</v>
      </c>
      <c r="B24" s="849" t="s">
        <v>152</v>
      </c>
      <c r="C24" s="850" t="s">
        <v>153</v>
      </c>
      <c r="D24" s="851" t="s">
        <v>159</v>
      </c>
      <c r="E24" s="852" t="s">
        <v>239</v>
      </c>
      <c r="F24" s="853" t="s">
        <v>466</v>
      </c>
      <c r="G24" s="854"/>
      <c r="H24" s="842">
        <f>+H25</f>
        <v>221000</v>
      </c>
      <c r="I24" s="13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42" customFormat="1" ht="31.5">
      <c r="A25" s="782" t="s">
        <v>242</v>
      </c>
      <c r="B25" s="834" t="s">
        <v>152</v>
      </c>
      <c r="C25" s="759" t="s">
        <v>153</v>
      </c>
      <c r="D25" s="760" t="s">
        <v>159</v>
      </c>
      <c r="E25" s="362" t="s">
        <v>241</v>
      </c>
      <c r="F25" s="363" t="s">
        <v>466</v>
      </c>
      <c r="G25" s="761"/>
      <c r="H25" s="843">
        <f>+H26</f>
        <v>221000</v>
      </c>
      <c r="I25" s="13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9" s="41" customFormat="1" ht="31.5">
      <c r="A26" s="782" t="s">
        <v>212</v>
      </c>
      <c r="B26" s="834" t="s">
        <v>152</v>
      </c>
      <c r="C26" s="759" t="s">
        <v>153</v>
      </c>
      <c r="D26" s="760" t="s">
        <v>159</v>
      </c>
      <c r="E26" s="362" t="s">
        <v>241</v>
      </c>
      <c r="F26" s="363" t="s">
        <v>465</v>
      </c>
      <c r="G26" s="761"/>
      <c r="H26" s="843">
        <f>SUM(H27:H28)</f>
        <v>221000</v>
      </c>
      <c r="I26" s="13"/>
    </row>
    <row r="27" spans="1:9" s="41" customFormat="1" ht="63">
      <c r="A27" s="135" t="s">
        <v>160</v>
      </c>
      <c r="B27" s="578" t="s">
        <v>152</v>
      </c>
      <c r="C27" s="366" t="s">
        <v>153</v>
      </c>
      <c r="D27" s="351" t="s">
        <v>159</v>
      </c>
      <c r="E27" s="352" t="s">
        <v>241</v>
      </c>
      <c r="F27" s="353" t="s">
        <v>443</v>
      </c>
      <c r="G27" s="354" t="s">
        <v>155</v>
      </c>
      <c r="H27" s="710">
        <v>183000</v>
      </c>
      <c r="I27" s="13"/>
    </row>
    <row r="28" spans="1:9" s="41" customFormat="1" ht="15" customHeight="1">
      <c r="A28" s="135" t="s">
        <v>163</v>
      </c>
      <c r="B28" s="578" t="s">
        <v>152</v>
      </c>
      <c r="C28" s="366" t="s">
        <v>153</v>
      </c>
      <c r="D28" s="351" t="s">
        <v>159</v>
      </c>
      <c r="E28" s="352" t="s">
        <v>241</v>
      </c>
      <c r="F28" s="353" t="s">
        <v>443</v>
      </c>
      <c r="G28" s="354" t="s">
        <v>164</v>
      </c>
      <c r="H28" s="710">
        <v>38000</v>
      </c>
      <c r="I28" s="13"/>
    </row>
    <row r="29" spans="1:9" s="37" customFormat="1" ht="19.5" customHeight="1" hidden="1">
      <c r="A29" s="272" t="s">
        <v>165</v>
      </c>
      <c r="B29" s="384" t="s">
        <v>152</v>
      </c>
      <c r="C29" s="326" t="s">
        <v>153</v>
      </c>
      <c r="D29" s="322" t="s">
        <v>166</v>
      </c>
      <c r="E29" s="324"/>
      <c r="F29" s="325"/>
      <c r="G29" s="367"/>
      <c r="H29" s="925">
        <f>H30</f>
        <v>0</v>
      </c>
      <c r="I29" s="29"/>
    </row>
    <row r="30" spans="1:9" s="37" customFormat="1" ht="31.5" hidden="1">
      <c r="A30" s="581" t="s">
        <v>249</v>
      </c>
      <c r="B30" s="582" t="s">
        <v>152</v>
      </c>
      <c r="C30" s="369" t="s">
        <v>153</v>
      </c>
      <c r="D30" s="370" t="s">
        <v>166</v>
      </c>
      <c r="E30" s="371" t="s">
        <v>248</v>
      </c>
      <c r="F30" s="372" t="s">
        <v>205</v>
      </c>
      <c r="G30" s="373"/>
      <c r="H30" s="926">
        <f>H31</f>
        <v>0</v>
      </c>
      <c r="I30" s="29"/>
    </row>
    <row r="31" spans="1:38" s="42" customFormat="1" ht="19.5" hidden="1">
      <c r="A31" s="276" t="s">
        <v>255</v>
      </c>
      <c r="B31" s="575" t="s">
        <v>152</v>
      </c>
      <c r="C31" s="336" t="s">
        <v>153</v>
      </c>
      <c r="D31" s="337" t="s">
        <v>166</v>
      </c>
      <c r="E31" s="375" t="s">
        <v>254</v>
      </c>
      <c r="F31" s="376" t="s">
        <v>205</v>
      </c>
      <c r="G31" s="340"/>
      <c r="H31" s="341">
        <f>+H32</f>
        <v>0</v>
      </c>
      <c r="I31" s="13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42" customFormat="1" ht="19.5" hidden="1">
      <c r="A32" s="576" t="s">
        <v>257</v>
      </c>
      <c r="B32" s="577" t="s">
        <v>152</v>
      </c>
      <c r="C32" s="343" t="s">
        <v>153</v>
      </c>
      <c r="D32" s="344" t="s">
        <v>166</v>
      </c>
      <c r="E32" s="377" t="s">
        <v>254</v>
      </c>
      <c r="F32" s="378" t="s">
        <v>256</v>
      </c>
      <c r="G32" s="347"/>
      <c r="H32" s="348">
        <f>+H33</f>
        <v>0</v>
      </c>
      <c r="I32" s="13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9" s="37" customFormat="1" ht="15" customHeight="1" hidden="1">
      <c r="A33" s="579" t="s">
        <v>161</v>
      </c>
      <c r="B33" s="379" t="s">
        <v>152</v>
      </c>
      <c r="C33" s="350" t="s">
        <v>153</v>
      </c>
      <c r="D33" s="350" t="s">
        <v>166</v>
      </c>
      <c r="E33" s="380" t="s">
        <v>254</v>
      </c>
      <c r="F33" s="381" t="s">
        <v>256</v>
      </c>
      <c r="G33" s="350" t="s">
        <v>162</v>
      </c>
      <c r="H33" s="382"/>
      <c r="I33" s="29"/>
    </row>
    <row r="34" spans="1:9" s="27" customFormat="1" ht="18.75">
      <c r="A34" s="272" t="s">
        <v>168</v>
      </c>
      <c r="B34" s="384" t="s">
        <v>152</v>
      </c>
      <c r="C34" s="322" t="s">
        <v>153</v>
      </c>
      <c r="D34" s="323" t="s">
        <v>169</v>
      </c>
      <c r="E34" s="383"/>
      <c r="F34" s="384"/>
      <c r="G34" s="326"/>
      <c r="H34" s="922">
        <f>SUM(H48,H63,H67,H71)</f>
        <v>739329</v>
      </c>
      <c r="I34" s="22"/>
    </row>
    <row r="35" spans="1:9" s="43" customFormat="1" ht="31.5" hidden="1">
      <c r="A35" s="846" t="s">
        <v>244</v>
      </c>
      <c r="B35" s="847" t="s">
        <v>152</v>
      </c>
      <c r="C35" s="907" t="s">
        <v>153</v>
      </c>
      <c r="D35" s="785">
        <v>13</v>
      </c>
      <c r="E35" s="786" t="s">
        <v>243</v>
      </c>
      <c r="F35" s="787" t="s">
        <v>466</v>
      </c>
      <c r="G35" s="788"/>
      <c r="H35" s="970">
        <f>+H36</f>
        <v>0</v>
      </c>
      <c r="I35" s="22" t="s">
        <v>365</v>
      </c>
    </row>
    <row r="36" spans="1:9" s="27" customFormat="1" ht="31.5" hidden="1">
      <c r="A36" s="764" t="s">
        <v>462</v>
      </c>
      <c r="B36" s="818" t="s">
        <v>152</v>
      </c>
      <c r="C36" s="792" t="s">
        <v>153</v>
      </c>
      <c r="D36" s="790">
        <v>13</v>
      </c>
      <c r="E36" s="791" t="s">
        <v>245</v>
      </c>
      <c r="F36" s="633" t="s">
        <v>466</v>
      </c>
      <c r="G36" s="792"/>
      <c r="H36" s="971">
        <f>H37</f>
        <v>0</v>
      </c>
      <c r="I36" s="22"/>
    </row>
    <row r="37" spans="1:9" s="27" customFormat="1" ht="31.5" hidden="1">
      <c r="A37" s="764" t="s">
        <v>247</v>
      </c>
      <c r="B37" s="818" t="s">
        <v>152</v>
      </c>
      <c r="C37" s="845" t="s">
        <v>153</v>
      </c>
      <c r="D37" s="790">
        <v>13</v>
      </c>
      <c r="E37" s="791" t="s">
        <v>245</v>
      </c>
      <c r="F37" s="633" t="s">
        <v>468</v>
      </c>
      <c r="G37" s="792"/>
      <c r="H37" s="971">
        <f>H38</f>
        <v>0</v>
      </c>
      <c r="I37" s="22"/>
    </row>
    <row r="38" spans="1:9" s="27" customFormat="1" ht="31.5" hidden="1">
      <c r="A38" s="135" t="s">
        <v>161</v>
      </c>
      <c r="B38" s="578" t="s">
        <v>152</v>
      </c>
      <c r="C38" s="404" t="s">
        <v>153</v>
      </c>
      <c r="D38" s="405">
        <v>13</v>
      </c>
      <c r="E38" s="406" t="s">
        <v>245</v>
      </c>
      <c r="F38" s="407" t="s">
        <v>468</v>
      </c>
      <c r="G38" s="408" t="s">
        <v>162</v>
      </c>
      <c r="H38" s="930"/>
      <c r="I38" s="22"/>
    </row>
    <row r="39" spans="1:9" s="27" customFormat="1" ht="31.5" hidden="1">
      <c r="A39" s="838" t="s">
        <v>249</v>
      </c>
      <c r="B39" s="839" t="s">
        <v>152</v>
      </c>
      <c r="C39" s="797" t="s">
        <v>153</v>
      </c>
      <c r="D39" s="796" t="s">
        <v>169</v>
      </c>
      <c r="E39" s="737" t="s">
        <v>248</v>
      </c>
      <c r="F39" s="738" t="s">
        <v>466</v>
      </c>
      <c r="G39" s="797"/>
      <c r="H39" s="972">
        <f>+H40</f>
        <v>0</v>
      </c>
      <c r="I39" s="22"/>
    </row>
    <row r="40" spans="1:9" s="27" customFormat="1" ht="18.75" hidden="1">
      <c r="A40" s="770" t="s">
        <v>251</v>
      </c>
      <c r="B40" s="832" t="s">
        <v>152</v>
      </c>
      <c r="C40" s="360" t="s">
        <v>153</v>
      </c>
      <c r="D40" s="360" t="s">
        <v>169</v>
      </c>
      <c r="E40" s="632" t="s">
        <v>250</v>
      </c>
      <c r="F40" s="633" t="s">
        <v>466</v>
      </c>
      <c r="G40" s="794"/>
      <c r="H40" s="971">
        <f>+H41+H46</f>
        <v>0</v>
      </c>
      <c r="I40" s="22"/>
    </row>
    <row r="41" spans="1:255" s="45" customFormat="1" ht="31.5" hidden="1">
      <c r="A41" s="764" t="s">
        <v>208</v>
      </c>
      <c r="B41" s="818" t="s">
        <v>152</v>
      </c>
      <c r="C41" s="461" t="s">
        <v>153</v>
      </c>
      <c r="D41" s="461">
        <v>13</v>
      </c>
      <c r="E41" s="774" t="s">
        <v>250</v>
      </c>
      <c r="F41" s="610" t="s">
        <v>469</v>
      </c>
      <c r="G41" s="461"/>
      <c r="H41" s="973">
        <f>H42+H44+H45</f>
        <v>0</v>
      </c>
      <c r="I41" s="22" t="s">
        <v>354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s="45" customFormat="1" ht="60.75" customHeight="1" hidden="1">
      <c r="A42" s="137" t="s">
        <v>160</v>
      </c>
      <c r="B42" s="585" t="s">
        <v>152</v>
      </c>
      <c r="C42" s="424" t="s">
        <v>153</v>
      </c>
      <c r="D42" s="424">
        <v>13</v>
      </c>
      <c r="E42" s="774" t="s">
        <v>250</v>
      </c>
      <c r="F42" s="610" t="s">
        <v>469</v>
      </c>
      <c r="G42" s="424" t="s">
        <v>155</v>
      </c>
      <c r="H42" s="929"/>
      <c r="I42" s="62"/>
      <c r="J42" s="47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s="45" customFormat="1" ht="26.25" customHeight="1" hidden="1">
      <c r="A43" s="135" t="s">
        <v>161</v>
      </c>
      <c r="B43" s="426" t="s">
        <v>152</v>
      </c>
      <c r="C43" s="424" t="s">
        <v>153</v>
      </c>
      <c r="D43" s="424">
        <v>13</v>
      </c>
      <c r="E43" s="406" t="s">
        <v>250</v>
      </c>
      <c r="F43" s="407" t="s">
        <v>207</v>
      </c>
      <c r="G43" s="424" t="s">
        <v>162</v>
      </c>
      <c r="H43" s="931">
        <v>3</v>
      </c>
      <c r="I43" s="62"/>
      <c r="J43" s="47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s="45" customFormat="1" ht="34.5" customHeight="1" hidden="1">
      <c r="A44" s="135" t="s">
        <v>161</v>
      </c>
      <c r="B44" s="586" t="s">
        <v>152</v>
      </c>
      <c r="C44" s="424" t="s">
        <v>153</v>
      </c>
      <c r="D44" s="424">
        <v>13</v>
      </c>
      <c r="E44" s="406" t="s">
        <v>250</v>
      </c>
      <c r="F44" s="407" t="s">
        <v>469</v>
      </c>
      <c r="G44" s="424" t="s">
        <v>162</v>
      </c>
      <c r="H44" s="929"/>
      <c r="I44" s="62"/>
      <c r="J44" s="47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s="45" customFormat="1" ht="26.25" customHeight="1" hidden="1">
      <c r="A45" s="135" t="s">
        <v>163</v>
      </c>
      <c r="B45" s="586">
        <v>1</v>
      </c>
      <c r="C45" s="424" t="s">
        <v>153</v>
      </c>
      <c r="D45" s="424" t="s">
        <v>169</v>
      </c>
      <c r="E45" s="406" t="s">
        <v>250</v>
      </c>
      <c r="F45" s="407" t="s">
        <v>469</v>
      </c>
      <c r="G45" s="434" t="s">
        <v>164</v>
      </c>
      <c r="H45" s="929"/>
      <c r="I45" s="62"/>
      <c r="J45" s="47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s="45" customFormat="1" ht="31.5" hidden="1">
      <c r="A46" s="764" t="s">
        <v>368</v>
      </c>
      <c r="B46" s="818" t="s">
        <v>152</v>
      </c>
      <c r="C46" s="461" t="s">
        <v>153</v>
      </c>
      <c r="D46" s="461">
        <v>13</v>
      </c>
      <c r="E46" s="774" t="s">
        <v>250</v>
      </c>
      <c r="F46" s="610" t="s">
        <v>470</v>
      </c>
      <c r="G46" s="767"/>
      <c r="H46" s="973">
        <f>SUM(H47)</f>
        <v>0</v>
      </c>
      <c r="I46" s="62" t="s">
        <v>367</v>
      </c>
      <c r="J46" s="47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255" s="45" customFormat="1" ht="0.75" customHeight="1">
      <c r="A47" s="135" t="s">
        <v>161</v>
      </c>
      <c r="B47" s="426" t="s">
        <v>152</v>
      </c>
      <c r="C47" s="424" t="s">
        <v>153</v>
      </c>
      <c r="D47" s="424">
        <v>13</v>
      </c>
      <c r="E47" s="406" t="s">
        <v>250</v>
      </c>
      <c r="F47" s="407" t="s">
        <v>470</v>
      </c>
      <c r="G47" s="434" t="s">
        <v>162</v>
      </c>
      <c r="H47" s="929"/>
      <c r="I47" s="62"/>
      <c r="J47" s="47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255" s="45" customFormat="1" ht="94.5">
      <c r="A48" s="814" t="s">
        <v>1057</v>
      </c>
      <c r="B48" s="815" t="s">
        <v>152</v>
      </c>
      <c r="C48" s="816" t="s">
        <v>153</v>
      </c>
      <c r="D48" s="817" t="s">
        <v>169</v>
      </c>
      <c r="E48" s="805" t="s">
        <v>218</v>
      </c>
      <c r="F48" s="806" t="s">
        <v>466</v>
      </c>
      <c r="G48" s="807"/>
      <c r="H48" s="927">
        <f>SUM(H49+H54+H58)</f>
        <v>14541</v>
      </c>
      <c r="I48" s="62"/>
      <c r="J48" s="47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</row>
    <row r="49" spans="1:255" s="45" customFormat="1" ht="96" customHeight="1">
      <c r="A49" s="725" t="s">
        <v>1081</v>
      </c>
      <c r="B49" s="349" t="s">
        <v>152</v>
      </c>
      <c r="C49" s="424" t="s">
        <v>153</v>
      </c>
      <c r="D49" s="571" t="s">
        <v>169</v>
      </c>
      <c r="E49" s="406" t="s">
        <v>502</v>
      </c>
      <c r="F49" s="407" t="s">
        <v>466</v>
      </c>
      <c r="G49" s="434"/>
      <c r="H49" s="932">
        <f>SUM(H50)</f>
        <v>14541</v>
      </c>
      <c r="I49" s="62"/>
      <c r="J49" s="47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</row>
    <row r="50" spans="1:255" s="45" customFormat="1" ht="51" customHeight="1">
      <c r="A50" s="725" t="s">
        <v>1071</v>
      </c>
      <c r="B50" s="349" t="s">
        <v>152</v>
      </c>
      <c r="C50" s="424" t="s">
        <v>153</v>
      </c>
      <c r="D50" s="571" t="s">
        <v>169</v>
      </c>
      <c r="E50" s="406" t="s">
        <v>502</v>
      </c>
      <c r="F50" s="407" t="s">
        <v>472</v>
      </c>
      <c r="G50" s="434"/>
      <c r="H50" s="932">
        <f>SUM(H51)</f>
        <v>14541</v>
      </c>
      <c r="I50" s="62"/>
      <c r="J50" s="47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</row>
    <row r="51" spans="1:255" s="45" customFormat="1" ht="31.5">
      <c r="A51" s="775" t="s">
        <v>512</v>
      </c>
      <c r="B51" s="426" t="s">
        <v>152</v>
      </c>
      <c r="C51" s="424" t="s">
        <v>153</v>
      </c>
      <c r="D51" s="571" t="s">
        <v>169</v>
      </c>
      <c r="E51" s="406" t="s">
        <v>502</v>
      </c>
      <c r="F51" s="407" t="s">
        <v>501</v>
      </c>
      <c r="G51" s="434"/>
      <c r="H51" s="924">
        <f>SUM(H52:H53)</f>
        <v>14541</v>
      </c>
      <c r="I51" s="62"/>
      <c r="J51" s="47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</row>
    <row r="52" spans="1:255" s="45" customFormat="1" ht="63">
      <c r="A52" s="137" t="s">
        <v>160</v>
      </c>
      <c r="B52" s="349" t="s">
        <v>152</v>
      </c>
      <c r="C52" s="424" t="s">
        <v>153</v>
      </c>
      <c r="D52" s="571" t="s">
        <v>169</v>
      </c>
      <c r="E52" s="406" t="s">
        <v>502</v>
      </c>
      <c r="F52" s="407" t="s">
        <v>501</v>
      </c>
      <c r="G52" s="434" t="s">
        <v>155</v>
      </c>
      <c r="H52" s="929">
        <v>14541</v>
      </c>
      <c r="I52" s="62"/>
      <c r="J52" s="47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</row>
    <row r="53" spans="1:255" s="45" customFormat="1" ht="31.5" hidden="1">
      <c r="A53" s="289" t="s">
        <v>814</v>
      </c>
      <c r="B53" s="812" t="s">
        <v>152</v>
      </c>
      <c r="C53" s="424" t="s">
        <v>153</v>
      </c>
      <c r="D53" s="571" t="s">
        <v>169</v>
      </c>
      <c r="E53" s="406" t="s">
        <v>502</v>
      </c>
      <c r="F53" s="407" t="s">
        <v>501</v>
      </c>
      <c r="G53" s="434" t="s">
        <v>162</v>
      </c>
      <c r="H53" s="929">
        <v>0</v>
      </c>
      <c r="I53" s="62"/>
      <c r="J53" s="47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</row>
    <row r="54" spans="1:255" s="45" customFormat="1" ht="114.75" customHeight="1" hidden="1">
      <c r="A54" s="718" t="s">
        <v>505</v>
      </c>
      <c r="B54" s="349" t="s">
        <v>152</v>
      </c>
      <c r="C54" s="424" t="s">
        <v>153</v>
      </c>
      <c r="D54" s="571" t="s">
        <v>169</v>
      </c>
      <c r="E54" s="406" t="s">
        <v>503</v>
      </c>
      <c r="F54" s="407" t="s">
        <v>466</v>
      </c>
      <c r="G54" s="434"/>
      <c r="H54" s="932">
        <f>SUM(H55)</f>
        <v>0</v>
      </c>
      <c r="I54" s="62"/>
      <c r="J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</row>
    <row r="55" spans="1:255" s="45" customFormat="1" ht="47.25" hidden="1">
      <c r="A55" s="725" t="s">
        <v>506</v>
      </c>
      <c r="B55" s="349" t="s">
        <v>152</v>
      </c>
      <c r="C55" s="424" t="s">
        <v>153</v>
      </c>
      <c r="D55" s="571" t="s">
        <v>169</v>
      </c>
      <c r="E55" s="406" t="s">
        <v>500</v>
      </c>
      <c r="F55" s="407" t="s">
        <v>472</v>
      </c>
      <c r="G55" s="434"/>
      <c r="H55" s="932">
        <f>SUM(H56)</f>
        <v>0</v>
      </c>
      <c r="I55" s="62"/>
      <c r="J55" s="47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</row>
    <row r="56" spans="1:255" s="45" customFormat="1" ht="31.5" hidden="1">
      <c r="A56" s="775" t="s">
        <v>512</v>
      </c>
      <c r="B56" s="813" t="s">
        <v>152</v>
      </c>
      <c r="C56" s="424" t="s">
        <v>153</v>
      </c>
      <c r="D56" s="571" t="s">
        <v>169</v>
      </c>
      <c r="E56" s="406" t="s">
        <v>500</v>
      </c>
      <c r="F56" s="407" t="s">
        <v>501</v>
      </c>
      <c r="G56" s="434"/>
      <c r="H56" s="932">
        <f>SUM(H57)</f>
        <v>0</v>
      </c>
      <c r="I56" s="62"/>
      <c r="J56" s="47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</row>
    <row r="57" spans="1:255" s="45" customFormat="1" ht="63" hidden="1">
      <c r="A57" s="137" t="s">
        <v>160</v>
      </c>
      <c r="B57" s="349" t="s">
        <v>152</v>
      </c>
      <c r="C57" s="424" t="s">
        <v>153</v>
      </c>
      <c r="D57" s="571" t="s">
        <v>169</v>
      </c>
      <c r="E57" s="406" t="s">
        <v>500</v>
      </c>
      <c r="F57" s="407" t="s">
        <v>501</v>
      </c>
      <c r="G57" s="434" t="s">
        <v>155</v>
      </c>
      <c r="H57" s="929">
        <v>0</v>
      </c>
      <c r="I57" s="62"/>
      <c r="J57" s="47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</row>
    <row r="58" spans="1:255" s="45" customFormat="1" ht="83.25" customHeight="1" hidden="1">
      <c r="A58" s="864" t="s">
        <v>474</v>
      </c>
      <c r="B58" s="815" t="s">
        <v>152</v>
      </c>
      <c r="C58" s="816" t="s">
        <v>153</v>
      </c>
      <c r="D58" s="817" t="s">
        <v>169</v>
      </c>
      <c r="E58" s="908" t="s">
        <v>772</v>
      </c>
      <c r="F58" s="909" t="s">
        <v>466</v>
      </c>
      <c r="G58" s="910"/>
      <c r="H58" s="921">
        <f>+H59</f>
        <v>0</v>
      </c>
      <c r="I58" s="62"/>
      <c r="J58" s="47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</row>
    <row r="59" spans="1:255" s="45" customFormat="1" ht="141.75" hidden="1">
      <c r="A59" s="733" t="s">
        <v>475</v>
      </c>
      <c r="B59" s="426" t="s">
        <v>152</v>
      </c>
      <c r="C59" s="424" t="s">
        <v>153</v>
      </c>
      <c r="D59" s="571" t="s">
        <v>169</v>
      </c>
      <c r="E59" s="406" t="s">
        <v>471</v>
      </c>
      <c r="F59" s="407" t="s">
        <v>466</v>
      </c>
      <c r="G59" s="434"/>
      <c r="H59" s="974">
        <f>+H60</f>
        <v>0</v>
      </c>
      <c r="I59" s="62"/>
      <c r="J59" s="47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</row>
    <row r="60" spans="1:255" s="45" customFormat="1" ht="51.75" customHeight="1" hidden="1">
      <c r="A60" s="733" t="s">
        <v>480</v>
      </c>
      <c r="B60" s="349" t="s">
        <v>152</v>
      </c>
      <c r="C60" s="424" t="s">
        <v>153</v>
      </c>
      <c r="D60" s="571" t="s">
        <v>169</v>
      </c>
      <c r="E60" s="406" t="s">
        <v>471</v>
      </c>
      <c r="F60" s="407" t="s">
        <v>472</v>
      </c>
      <c r="G60" s="434"/>
      <c r="H60" s="924">
        <f>+H61</f>
        <v>0</v>
      </c>
      <c r="I60" s="62"/>
      <c r="J60" s="47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</row>
    <row r="61" spans="1:255" s="45" customFormat="1" ht="31.5" hidden="1">
      <c r="A61" s="775" t="s">
        <v>512</v>
      </c>
      <c r="B61" s="349" t="s">
        <v>152</v>
      </c>
      <c r="C61" s="424" t="s">
        <v>153</v>
      </c>
      <c r="D61" s="571" t="s">
        <v>169</v>
      </c>
      <c r="E61" s="406" t="s">
        <v>471</v>
      </c>
      <c r="F61" s="407" t="s">
        <v>501</v>
      </c>
      <c r="G61" s="434"/>
      <c r="H61" s="924">
        <f>SUM(H62)</f>
        <v>0</v>
      </c>
      <c r="I61" s="62"/>
      <c r="J61" s="47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</row>
    <row r="62" spans="1:255" s="45" customFormat="1" ht="63" hidden="1">
      <c r="A62" s="137" t="s">
        <v>160</v>
      </c>
      <c r="B62" s="349" t="s">
        <v>152</v>
      </c>
      <c r="C62" s="424" t="s">
        <v>153</v>
      </c>
      <c r="D62" s="571" t="s">
        <v>169</v>
      </c>
      <c r="E62" s="406" t="s">
        <v>471</v>
      </c>
      <c r="F62" s="407" t="s">
        <v>501</v>
      </c>
      <c r="G62" s="434" t="s">
        <v>155</v>
      </c>
      <c r="H62" s="929">
        <v>0</v>
      </c>
      <c r="I62" s="62"/>
      <c r="J62" s="47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</row>
    <row r="63" spans="1:255" s="45" customFormat="1" ht="31.5">
      <c r="A63" s="846" t="s">
        <v>244</v>
      </c>
      <c r="B63" s="912" t="s">
        <v>152</v>
      </c>
      <c r="C63" s="913" t="s">
        <v>153</v>
      </c>
      <c r="D63" s="914" t="s">
        <v>169</v>
      </c>
      <c r="E63" s="911" t="s">
        <v>243</v>
      </c>
      <c r="F63" s="738" t="s">
        <v>466</v>
      </c>
      <c r="G63" s="434"/>
      <c r="H63" s="970">
        <f>+H64</f>
        <v>1000</v>
      </c>
      <c r="I63" s="22" t="s">
        <v>365</v>
      </c>
      <c r="J63" s="47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</row>
    <row r="64" spans="1:255" s="45" customFormat="1" ht="31.5">
      <c r="A64" s="764" t="s">
        <v>1060</v>
      </c>
      <c r="B64" s="349" t="s">
        <v>152</v>
      </c>
      <c r="C64" s="424" t="s">
        <v>153</v>
      </c>
      <c r="D64" s="571" t="s">
        <v>169</v>
      </c>
      <c r="E64" s="791" t="s">
        <v>245</v>
      </c>
      <c r="F64" s="633" t="s">
        <v>466</v>
      </c>
      <c r="G64" s="434"/>
      <c r="H64" s="971">
        <f>H65</f>
        <v>1000</v>
      </c>
      <c r="I64" s="62"/>
      <c r="J64" s="47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</row>
    <row r="65" spans="1:255" s="45" customFormat="1" ht="31.5">
      <c r="A65" s="764" t="s">
        <v>247</v>
      </c>
      <c r="B65" s="349" t="s">
        <v>152</v>
      </c>
      <c r="C65" s="424" t="s">
        <v>153</v>
      </c>
      <c r="D65" s="571" t="s">
        <v>169</v>
      </c>
      <c r="E65" s="791" t="s">
        <v>245</v>
      </c>
      <c r="F65" s="633" t="s">
        <v>468</v>
      </c>
      <c r="G65" s="434"/>
      <c r="H65" s="971">
        <f>H66</f>
        <v>1000</v>
      </c>
      <c r="I65" s="62"/>
      <c r="J65" s="47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</row>
    <row r="66" spans="1:255" s="45" customFormat="1" ht="31.5">
      <c r="A66" s="289" t="s">
        <v>814</v>
      </c>
      <c r="B66" s="349" t="s">
        <v>152</v>
      </c>
      <c r="C66" s="424" t="s">
        <v>153</v>
      </c>
      <c r="D66" s="571" t="s">
        <v>169</v>
      </c>
      <c r="E66" s="406" t="s">
        <v>245</v>
      </c>
      <c r="F66" s="407" t="s">
        <v>468</v>
      </c>
      <c r="G66" s="434" t="s">
        <v>162</v>
      </c>
      <c r="H66" s="929">
        <v>1000</v>
      </c>
      <c r="I66" s="62"/>
      <c r="J66" s="47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</row>
    <row r="67" spans="1:255" s="45" customFormat="1" ht="37.5">
      <c r="A67" s="795" t="s">
        <v>249</v>
      </c>
      <c r="B67" s="912" t="s">
        <v>152</v>
      </c>
      <c r="C67" s="913" t="s">
        <v>153</v>
      </c>
      <c r="D67" s="914" t="s">
        <v>169</v>
      </c>
      <c r="E67" s="737" t="s">
        <v>248</v>
      </c>
      <c r="F67" s="738" t="s">
        <v>466</v>
      </c>
      <c r="G67" s="434"/>
      <c r="H67" s="970">
        <f>+H68</f>
        <v>16363</v>
      </c>
      <c r="I67" s="27" t="s">
        <v>367</v>
      </c>
      <c r="J67" s="47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</row>
    <row r="68" spans="1:255" s="45" customFormat="1" ht="19.5">
      <c r="A68" s="770" t="s">
        <v>251</v>
      </c>
      <c r="B68" s="349" t="s">
        <v>152</v>
      </c>
      <c r="C68" s="424" t="s">
        <v>153</v>
      </c>
      <c r="D68" s="571" t="s">
        <v>169</v>
      </c>
      <c r="E68" s="632" t="s">
        <v>250</v>
      </c>
      <c r="F68" s="633" t="s">
        <v>466</v>
      </c>
      <c r="G68" s="434"/>
      <c r="H68" s="971">
        <f>H69</f>
        <v>16363</v>
      </c>
      <c r="I68" s="62"/>
      <c r="J68" s="47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</row>
    <row r="69" spans="1:255" s="45" customFormat="1" ht="31.5">
      <c r="A69" s="764" t="s">
        <v>368</v>
      </c>
      <c r="B69" s="349" t="s">
        <v>152</v>
      </c>
      <c r="C69" s="424" t="s">
        <v>153</v>
      </c>
      <c r="D69" s="571" t="s">
        <v>169</v>
      </c>
      <c r="E69" s="774" t="s">
        <v>250</v>
      </c>
      <c r="F69" s="610" t="s">
        <v>470</v>
      </c>
      <c r="G69" s="434"/>
      <c r="H69" s="971">
        <f>H70</f>
        <v>16363</v>
      </c>
      <c r="I69" s="62"/>
      <c r="J69" s="47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</row>
    <row r="70" spans="1:255" s="45" customFormat="1" ht="31.5">
      <c r="A70" s="289" t="s">
        <v>814</v>
      </c>
      <c r="B70" s="349" t="s">
        <v>152</v>
      </c>
      <c r="C70" s="424" t="s">
        <v>153</v>
      </c>
      <c r="D70" s="571" t="s">
        <v>169</v>
      </c>
      <c r="E70" s="406" t="s">
        <v>250</v>
      </c>
      <c r="F70" s="407" t="s">
        <v>470</v>
      </c>
      <c r="G70" s="434" t="s">
        <v>162</v>
      </c>
      <c r="H70" s="929">
        <v>16363</v>
      </c>
      <c r="I70" s="62"/>
      <c r="J70" s="47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</row>
    <row r="71" spans="1:255" s="45" customFormat="1" ht="33" customHeight="1">
      <c r="A71" s="838" t="s">
        <v>249</v>
      </c>
      <c r="B71" s="839" t="s">
        <v>152</v>
      </c>
      <c r="C71" s="913" t="s">
        <v>153</v>
      </c>
      <c r="D71" s="914" t="s">
        <v>169</v>
      </c>
      <c r="E71" s="737" t="s">
        <v>757</v>
      </c>
      <c r="F71" s="738" t="s">
        <v>466</v>
      </c>
      <c r="G71" s="434"/>
      <c r="H71" s="972">
        <f>+H72</f>
        <v>707425</v>
      </c>
      <c r="I71" s="62"/>
      <c r="J71" s="47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</row>
    <row r="72" spans="1:255" s="45" customFormat="1" ht="21" customHeight="1">
      <c r="A72" s="770" t="s">
        <v>251</v>
      </c>
      <c r="B72" s="832" t="s">
        <v>152</v>
      </c>
      <c r="C72" s="424" t="s">
        <v>153</v>
      </c>
      <c r="D72" s="571" t="s">
        <v>169</v>
      </c>
      <c r="E72" s="632" t="s">
        <v>515</v>
      </c>
      <c r="F72" s="633" t="s">
        <v>466</v>
      </c>
      <c r="G72" s="434"/>
      <c r="H72" s="971">
        <f>+H73</f>
        <v>707425</v>
      </c>
      <c r="I72" s="62"/>
      <c r="J72" s="47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</row>
    <row r="73" spans="1:255" s="45" customFormat="1" ht="33.75" customHeight="1">
      <c r="A73" s="764" t="s">
        <v>208</v>
      </c>
      <c r="B73" s="832" t="s">
        <v>152</v>
      </c>
      <c r="C73" s="424" t="s">
        <v>153</v>
      </c>
      <c r="D73" s="571" t="s">
        <v>169</v>
      </c>
      <c r="E73" s="774" t="s">
        <v>515</v>
      </c>
      <c r="F73" s="610" t="s">
        <v>469</v>
      </c>
      <c r="G73" s="434"/>
      <c r="H73" s="973">
        <f>H74+H75+H76</f>
        <v>707425</v>
      </c>
      <c r="I73" s="62"/>
      <c r="J73" s="47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</row>
    <row r="74" spans="1:255" s="45" customFormat="1" ht="64.5" customHeight="1">
      <c r="A74" s="137" t="s">
        <v>160</v>
      </c>
      <c r="B74" s="832" t="s">
        <v>152</v>
      </c>
      <c r="C74" s="424" t="s">
        <v>153</v>
      </c>
      <c r="D74" s="571" t="s">
        <v>169</v>
      </c>
      <c r="E74" s="774" t="s">
        <v>515</v>
      </c>
      <c r="F74" s="610" t="s">
        <v>469</v>
      </c>
      <c r="G74" s="434" t="s">
        <v>155</v>
      </c>
      <c r="H74" s="929">
        <v>656425</v>
      </c>
      <c r="I74" s="62"/>
      <c r="J74" s="47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</row>
    <row r="75" spans="1:255" s="45" customFormat="1" ht="31.5" customHeight="1">
      <c r="A75" s="289" t="s">
        <v>814</v>
      </c>
      <c r="B75" s="832" t="s">
        <v>152</v>
      </c>
      <c r="C75" s="424" t="s">
        <v>153</v>
      </c>
      <c r="D75" s="571" t="s">
        <v>169</v>
      </c>
      <c r="E75" s="406" t="s">
        <v>515</v>
      </c>
      <c r="F75" s="407" t="s">
        <v>469</v>
      </c>
      <c r="G75" s="434" t="s">
        <v>162</v>
      </c>
      <c r="H75" s="929">
        <v>49000</v>
      </c>
      <c r="I75" s="62"/>
      <c r="J75" s="47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</row>
    <row r="76" spans="1:255" s="45" customFormat="1" ht="30" customHeight="1">
      <c r="A76" s="135" t="s">
        <v>163</v>
      </c>
      <c r="B76" s="832" t="s">
        <v>152</v>
      </c>
      <c r="C76" s="424" t="s">
        <v>153</v>
      </c>
      <c r="D76" s="571" t="s">
        <v>169</v>
      </c>
      <c r="E76" s="406" t="s">
        <v>515</v>
      </c>
      <c r="F76" s="407" t="s">
        <v>469</v>
      </c>
      <c r="G76" s="434" t="s">
        <v>164</v>
      </c>
      <c r="H76" s="929">
        <v>2000</v>
      </c>
      <c r="I76" s="62"/>
      <c r="J76" s="47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</row>
    <row r="77" spans="1:9" s="27" customFormat="1" ht="18.75">
      <c r="A77" s="290" t="s">
        <v>172</v>
      </c>
      <c r="B77" s="439" t="s">
        <v>152</v>
      </c>
      <c r="C77" s="436" t="s">
        <v>154</v>
      </c>
      <c r="D77" s="915"/>
      <c r="E77" s="916"/>
      <c r="F77" s="917"/>
      <c r="G77" s="440"/>
      <c r="H77" s="921">
        <f>+H78</f>
        <v>69019</v>
      </c>
      <c r="I77" s="22"/>
    </row>
    <row r="78" spans="1:9" s="27" customFormat="1" ht="18.75">
      <c r="A78" s="291" t="s">
        <v>173</v>
      </c>
      <c r="B78" s="587" t="s">
        <v>152</v>
      </c>
      <c r="C78" s="442" t="s">
        <v>154</v>
      </c>
      <c r="D78" s="442" t="s">
        <v>174</v>
      </c>
      <c r="E78" s="918"/>
      <c r="F78" s="384"/>
      <c r="G78" s="442"/>
      <c r="H78" s="922">
        <f>H79</f>
        <v>69019</v>
      </c>
      <c r="I78" s="22"/>
    </row>
    <row r="79" spans="1:9" s="43" customFormat="1" ht="31.5">
      <c r="A79" s="838" t="s">
        <v>249</v>
      </c>
      <c r="B79" s="839" t="s">
        <v>152</v>
      </c>
      <c r="C79" s="797" t="s">
        <v>154</v>
      </c>
      <c r="D79" s="796" t="s">
        <v>174</v>
      </c>
      <c r="E79" s="737" t="s">
        <v>248</v>
      </c>
      <c r="F79" s="738" t="s">
        <v>442</v>
      </c>
      <c r="G79" s="797"/>
      <c r="H79" s="974">
        <f>+H80</f>
        <v>69019</v>
      </c>
      <c r="I79" s="3"/>
    </row>
    <row r="80" spans="1:9" s="27" customFormat="1" ht="18.75">
      <c r="A80" s="770" t="s">
        <v>251</v>
      </c>
      <c r="B80" s="832" t="s">
        <v>152</v>
      </c>
      <c r="C80" s="360" t="s">
        <v>154</v>
      </c>
      <c r="D80" s="360" t="s">
        <v>174</v>
      </c>
      <c r="E80" s="632" t="s">
        <v>250</v>
      </c>
      <c r="F80" s="633" t="s">
        <v>442</v>
      </c>
      <c r="G80" s="794"/>
      <c r="H80" s="924">
        <f>+H81</f>
        <v>69019</v>
      </c>
      <c r="I80" s="22"/>
    </row>
    <row r="81" spans="1:9" s="27" customFormat="1" ht="31.5">
      <c r="A81" s="770" t="s">
        <v>253</v>
      </c>
      <c r="B81" s="832" t="s">
        <v>152</v>
      </c>
      <c r="C81" s="798" t="s">
        <v>154</v>
      </c>
      <c r="D81" s="798" t="s">
        <v>174</v>
      </c>
      <c r="E81" s="632" t="s">
        <v>250</v>
      </c>
      <c r="F81" s="633" t="s">
        <v>444</v>
      </c>
      <c r="G81" s="798"/>
      <c r="H81" s="924">
        <v>69019</v>
      </c>
      <c r="I81" s="22"/>
    </row>
    <row r="82" spans="1:9" s="27" customFormat="1" ht="69.75" customHeight="1">
      <c r="A82" s="770" t="s">
        <v>160</v>
      </c>
      <c r="B82" s="832" t="s">
        <v>152</v>
      </c>
      <c r="C82" s="798" t="s">
        <v>154</v>
      </c>
      <c r="D82" s="798" t="s">
        <v>174</v>
      </c>
      <c r="E82" s="632" t="s">
        <v>250</v>
      </c>
      <c r="F82" s="633" t="s">
        <v>444</v>
      </c>
      <c r="G82" s="798" t="s">
        <v>155</v>
      </c>
      <c r="H82" s="924">
        <v>63319</v>
      </c>
      <c r="I82" s="22"/>
    </row>
    <row r="83" spans="1:9" s="27" customFormat="1" ht="50.25" customHeight="1">
      <c r="A83" s="135" t="s">
        <v>814</v>
      </c>
      <c r="B83" s="578" t="s">
        <v>152</v>
      </c>
      <c r="C83" s="350" t="s">
        <v>154</v>
      </c>
      <c r="D83" s="350" t="s">
        <v>174</v>
      </c>
      <c r="E83" s="632" t="s">
        <v>250</v>
      </c>
      <c r="F83" s="633" t="s">
        <v>444</v>
      </c>
      <c r="G83" s="350" t="s">
        <v>162</v>
      </c>
      <c r="H83" s="382">
        <v>5700</v>
      </c>
      <c r="I83" s="22"/>
    </row>
    <row r="84" spans="1:9" s="27" customFormat="1" ht="31.5" hidden="1">
      <c r="A84" s="289" t="s">
        <v>814</v>
      </c>
      <c r="B84" s="665" t="s">
        <v>449</v>
      </c>
      <c r="C84" s="350" t="s">
        <v>154</v>
      </c>
      <c r="D84" s="350" t="s">
        <v>174</v>
      </c>
      <c r="E84" s="448" t="s">
        <v>248</v>
      </c>
      <c r="F84" s="449" t="s">
        <v>444</v>
      </c>
      <c r="G84" s="350" t="s">
        <v>162</v>
      </c>
      <c r="H84" s="933"/>
      <c r="I84" s="22"/>
    </row>
    <row r="85" spans="1:9" s="27" customFormat="1" ht="0" customHeight="1" hidden="1">
      <c r="A85" s="135" t="s">
        <v>161</v>
      </c>
      <c r="B85" s="578" t="s">
        <v>152</v>
      </c>
      <c r="C85" s="350" t="s">
        <v>154</v>
      </c>
      <c r="D85" s="350" t="s">
        <v>174</v>
      </c>
      <c r="E85" s="448" t="s">
        <v>250</v>
      </c>
      <c r="F85" s="449" t="s">
        <v>444</v>
      </c>
      <c r="G85" s="350" t="s">
        <v>162</v>
      </c>
      <c r="H85" s="382"/>
      <c r="I85" s="22"/>
    </row>
    <row r="86" spans="1:9" s="48" customFormat="1" ht="39" customHeight="1" hidden="1">
      <c r="A86" s="271" t="s">
        <v>175</v>
      </c>
      <c r="B86" s="466" t="s">
        <v>152</v>
      </c>
      <c r="C86" s="451" t="s">
        <v>174</v>
      </c>
      <c r="D86" s="451"/>
      <c r="E86" s="438"/>
      <c r="F86" s="439"/>
      <c r="G86" s="451"/>
      <c r="H86" s="855">
        <f>+H87+H94</f>
        <v>0</v>
      </c>
      <c r="I86" s="21"/>
    </row>
    <row r="87" spans="1:9" s="48" customFormat="1" ht="37.5" customHeight="1" hidden="1">
      <c r="A87" s="272" t="s">
        <v>176</v>
      </c>
      <c r="B87" s="384" t="s">
        <v>152</v>
      </c>
      <c r="C87" s="453" t="s">
        <v>174</v>
      </c>
      <c r="D87" s="453" t="s">
        <v>177</v>
      </c>
      <c r="E87" s="443"/>
      <c r="F87" s="444"/>
      <c r="G87" s="322"/>
      <c r="H87" s="922">
        <f>H88</f>
        <v>0</v>
      </c>
      <c r="I87" s="21"/>
    </row>
    <row r="88" spans="1:9" s="49" customFormat="1" ht="79.5" customHeight="1" hidden="1">
      <c r="A88" s="743" t="s">
        <v>474</v>
      </c>
      <c r="B88" s="820" t="s">
        <v>152</v>
      </c>
      <c r="C88" s="772" t="s">
        <v>174</v>
      </c>
      <c r="D88" s="772" t="s">
        <v>177</v>
      </c>
      <c r="E88" s="728" t="s">
        <v>231</v>
      </c>
      <c r="F88" s="745" t="s">
        <v>466</v>
      </c>
      <c r="G88" s="772"/>
      <c r="H88" s="975">
        <f>+H89</f>
        <v>0</v>
      </c>
      <c r="I88" s="23"/>
    </row>
    <row r="89" spans="1:9" s="48" customFormat="1" ht="123.75" customHeight="1" hidden="1">
      <c r="A89" s="733" t="s">
        <v>475</v>
      </c>
      <c r="B89" s="818" t="s">
        <v>152</v>
      </c>
      <c r="C89" s="461" t="s">
        <v>174</v>
      </c>
      <c r="D89" s="461" t="s">
        <v>177</v>
      </c>
      <c r="E89" s="632" t="s">
        <v>471</v>
      </c>
      <c r="F89" s="633" t="s">
        <v>466</v>
      </c>
      <c r="G89" s="461"/>
      <c r="H89" s="974">
        <f>+H90</f>
        <v>0</v>
      </c>
      <c r="I89" s="21"/>
    </row>
    <row r="90" spans="1:9" s="27" customFormat="1" ht="45.75" customHeight="1" hidden="1">
      <c r="A90" s="733" t="s">
        <v>480</v>
      </c>
      <c r="B90" s="818" t="s">
        <v>152</v>
      </c>
      <c r="C90" s="717" t="s">
        <v>174</v>
      </c>
      <c r="D90" s="717" t="s">
        <v>177</v>
      </c>
      <c r="E90" s="632" t="s">
        <v>471</v>
      </c>
      <c r="F90" s="633" t="s">
        <v>472</v>
      </c>
      <c r="G90" s="461"/>
      <c r="H90" s="924">
        <f>+H91</f>
        <v>0</v>
      </c>
      <c r="I90" s="22"/>
    </row>
    <row r="91" spans="1:9" s="27" customFormat="1" ht="33" customHeight="1" hidden="1">
      <c r="A91" s="775" t="s">
        <v>512</v>
      </c>
      <c r="B91" s="818">
        <v>1</v>
      </c>
      <c r="C91" s="717" t="s">
        <v>174</v>
      </c>
      <c r="D91" s="717" t="s">
        <v>177</v>
      </c>
      <c r="E91" s="632" t="s">
        <v>471</v>
      </c>
      <c r="F91" s="633" t="s">
        <v>501</v>
      </c>
      <c r="G91" s="461"/>
      <c r="H91" s="924">
        <f>SUM(H92:H95)</f>
        <v>0</v>
      </c>
      <c r="I91" s="22"/>
    </row>
    <row r="92" spans="1:9" s="27" customFormat="1" ht="0" customHeight="1" hidden="1">
      <c r="A92" s="718" t="s">
        <v>160</v>
      </c>
      <c r="B92" s="818">
        <v>1</v>
      </c>
      <c r="C92" s="717" t="s">
        <v>174</v>
      </c>
      <c r="D92" s="717" t="s">
        <v>177</v>
      </c>
      <c r="E92" s="632" t="s">
        <v>471</v>
      </c>
      <c r="F92" s="633" t="s">
        <v>473</v>
      </c>
      <c r="G92" s="461" t="s">
        <v>155</v>
      </c>
      <c r="H92" s="923"/>
      <c r="I92" s="22"/>
    </row>
    <row r="93" spans="1:9" s="262" customFormat="1" ht="39.75" customHeight="1" hidden="1">
      <c r="A93" s="289" t="s">
        <v>814</v>
      </c>
      <c r="B93" s="578" t="s">
        <v>152</v>
      </c>
      <c r="C93" s="460" t="s">
        <v>174</v>
      </c>
      <c r="D93" s="460" t="s">
        <v>177</v>
      </c>
      <c r="E93" s="448" t="s">
        <v>471</v>
      </c>
      <c r="F93" s="633" t="s">
        <v>501</v>
      </c>
      <c r="G93" s="461" t="s">
        <v>162</v>
      </c>
      <c r="H93" s="923">
        <v>0</v>
      </c>
      <c r="I93" s="261"/>
    </row>
    <row r="94" spans="1:9" s="43" customFormat="1" ht="42.75" customHeight="1" hidden="1">
      <c r="A94" s="291" t="s">
        <v>178</v>
      </c>
      <c r="B94" s="587" t="s">
        <v>152</v>
      </c>
      <c r="C94" s="442" t="s">
        <v>174</v>
      </c>
      <c r="D94" s="442">
        <v>14</v>
      </c>
      <c r="E94" s="443"/>
      <c r="F94" s="444"/>
      <c r="G94" s="442"/>
      <c r="H94" s="925">
        <f>+H95</f>
        <v>0</v>
      </c>
      <c r="I94" s="3"/>
    </row>
    <row r="95" spans="1:9" s="43" customFormat="1" ht="26.25" customHeight="1" hidden="1">
      <c r="A95" s="293" t="s">
        <v>453</v>
      </c>
      <c r="B95" s="588" t="s">
        <v>152</v>
      </c>
      <c r="C95" s="462" t="s">
        <v>174</v>
      </c>
      <c r="D95" s="462">
        <v>14</v>
      </c>
      <c r="E95" s="412" t="s">
        <v>231</v>
      </c>
      <c r="F95" s="413" t="s">
        <v>205</v>
      </c>
      <c r="G95" s="462"/>
      <c r="H95" s="926">
        <f>+H96</f>
        <v>0</v>
      </c>
      <c r="I95" s="3"/>
    </row>
    <row r="96" spans="1:9" s="27" customFormat="1" ht="32.25" customHeight="1" hidden="1">
      <c r="A96" s="283" t="s">
        <v>454</v>
      </c>
      <c r="B96" s="583" t="s">
        <v>152</v>
      </c>
      <c r="C96" s="463" t="s">
        <v>174</v>
      </c>
      <c r="D96" s="463" t="s">
        <v>179</v>
      </c>
      <c r="E96" s="416" t="s">
        <v>232</v>
      </c>
      <c r="F96" s="395" t="s">
        <v>205</v>
      </c>
      <c r="G96" s="463"/>
      <c r="H96" s="934">
        <f>+H97</f>
        <v>0</v>
      </c>
      <c r="I96" s="22"/>
    </row>
    <row r="97" spans="1:9" s="27" customFormat="1" ht="30.75" customHeight="1" hidden="1">
      <c r="A97" s="288" t="s">
        <v>234</v>
      </c>
      <c r="B97" s="584" t="s">
        <v>152</v>
      </c>
      <c r="C97" s="446" t="s">
        <v>174</v>
      </c>
      <c r="D97" s="446">
        <v>14</v>
      </c>
      <c r="E97" s="447" t="s">
        <v>232</v>
      </c>
      <c r="F97" s="401" t="s">
        <v>233</v>
      </c>
      <c r="G97" s="419"/>
      <c r="H97" s="935">
        <f>H98</f>
        <v>0</v>
      </c>
      <c r="I97" s="22"/>
    </row>
    <row r="98" spans="1:9" s="27" customFormat="1" ht="30" customHeight="1" hidden="1">
      <c r="A98" s="135" t="s">
        <v>161</v>
      </c>
      <c r="B98" s="578" t="s">
        <v>152</v>
      </c>
      <c r="C98" s="464" t="s">
        <v>174</v>
      </c>
      <c r="D98" s="464">
        <v>14</v>
      </c>
      <c r="E98" s="448" t="s">
        <v>232</v>
      </c>
      <c r="F98" s="449" t="s">
        <v>233</v>
      </c>
      <c r="G98" s="350" t="s">
        <v>162</v>
      </c>
      <c r="H98" s="382">
        <v>0</v>
      </c>
      <c r="I98" s="22"/>
    </row>
    <row r="99" spans="1:9" s="27" customFormat="1" ht="27" customHeight="1">
      <c r="A99" s="271" t="s">
        <v>180</v>
      </c>
      <c r="B99" s="466" t="s">
        <v>152</v>
      </c>
      <c r="C99" s="315" t="s">
        <v>159</v>
      </c>
      <c r="D99" s="465"/>
      <c r="E99" s="465"/>
      <c r="F99" s="466"/>
      <c r="G99" s="319"/>
      <c r="H99" s="1234">
        <f>+H100+H106</f>
        <v>125616</v>
      </c>
      <c r="I99" s="22"/>
    </row>
    <row r="100" spans="1:9" s="27" customFormat="1" ht="26.25" customHeight="1">
      <c r="A100" s="294" t="s">
        <v>816</v>
      </c>
      <c r="B100" s="589" t="s">
        <v>152</v>
      </c>
      <c r="C100" s="468" t="s">
        <v>159</v>
      </c>
      <c r="D100" s="469" t="s">
        <v>177</v>
      </c>
      <c r="E100" s="470"/>
      <c r="F100" s="471"/>
      <c r="G100" s="472"/>
      <c r="H100" s="1221">
        <f>H101</f>
        <v>110616</v>
      </c>
      <c r="I100" s="22"/>
    </row>
    <row r="101" spans="1:38" s="42" customFormat="1" ht="84" customHeight="1">
      <c r="A101" s="273" t="s">
        <v>1061</v>
      </c>
      <c r="B101" s="1189" t="s">
        <v>152</v>
      </c>
      <c r="C101" s="329" t="s">
        <v>159</v>
      </c>
      <c r="D101" s="330" t="s">
        <v>177</v>
      </c>
      <c r="E101" s="1187" t="s">
        <v>818</v>
      </c>
      <c r="F101" s="1188" t="s">
        <v>466</v>
      </c>
      <c r="G101" s="333"/>
      <c r="H101" s="1220">
        <f>SUM(H102)</f>
        <v>110616</v>
      </c>
      <c r="I101" s="13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</row>
    <row r="102" spans="1:248" s="41" customFormat="1" ht="110.25">
      <c r="A102" s="1174" t="s">
        <v>1082</v>
      </c>
      <c r="B102" s="591" t="s">
        <v>152</v>
      </c>
      <c r="C102" s="336" t="s">
        <v>159</v>
      </c>
      <c r="D102" s="337" t="s">
        <v>177</v>
      </c>
      <c r="E102" s="1178" t="s">
        <v>669</v>
      </c>
      <c r="F102" s="1179" t="s">
        <v>466</v>
      </c>
      <c r="G102" s="477"/>
      <c r="H102" s="1223">
        <f>+H103</f>
        <v>110616</v>
      </c>
      <c r="I102" s="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</row>
    <row r="103" spans="1:248" s="51" customFormat="1" ht="72" customHeight="1">
      <c r="A103" s="1177" t="s">
        <v>1063</v>
      </c>
      <c r="B103" s="1235" t="s">
        <v>152</v>
      </c>
      <c r="C103" s="343" t="s">
        <v>159</v>
      </c>
      <c r="D103" s="344" t="s">
        <v>177</v>
      </c>
      <c r="E103" s="1180" t="s">
        <v>669</v>
      </c>
      <c r="F103" s="1181" t="s">
        <v>472</v>
      </c>
      <c r="G103" s="482"/>
      <c r="H103" s="1223">
        <f>+H104</f>
        <v>110616</v>
      </c>
      <c r="I103" s="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</row>
    <row r="104" spans="1:249" s="39" customFormat="1" ht="48" customHeight="1">
      <c r="A104" s="1177" t="s">
        <v>821</v>
      </c>
      <c r="B104" s="593" t="s">
        <v>152</v>
      </c>
      <c r="C104" s="1184" t="s">
        <v>159</v>
      </c>
      <c r="D104" s="1185" t="s">
        <v>177</v>
      </c>
      <c r="E104" s="1180" t="s">
        <v>669</v>
      </c>
      <c r="F104" s="1181" t="s">
        <v>822</v>
      </c>
      <c r="G104" s="1186"/>
      <c r="H104" s="1223">
        <f>+H105</f>
        <v>110616</v>
      </c>
      <c r="I104" s="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</row>
    <row r="105" spans="1:249" s="39" customFormat="1" ht="36.75" customHeight="1">
      <c r="A105" s="135" t="s">
        <v>814</v>
      </c>
      <c r="B105" s="1191" t="s">
        <v>152</v>
      </c>
      <c r="C105" s="483" t="s">
        <v>159</v>
      </c>
      <c r="D105" s="484" t="s">
        <v>177</v>
      </c>
      <c r="E105" s="1182" t="s">
        <v>669</v>
      </c>
      <c r="F105" s="1183" t="s">
        <v>822</v>
      </c>
      <c r="G105" s="487" t="s">
        <v>162</v>
      </c>
      <c r="H105" s="1203">
        <v>110616</v>
      </c>
      <c r="I105" s="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</row>
    <row r="106" spans="1:249" s="39" customFormat="1" ht="24" customHeight="1">
      <c r="A106" s="1218" t="s">
        <v>181</v>
      </c>
      <c r="B106" s="1226" t="s">
        <v>152</v>
      </c>
      <c r="C106" s="1224" t="s">
        <v>159</v>
      </c>
      <c r="D106" s="1225" t="s">
        <v>182</v>
      </c>
      <c r="E106" s="1211"/>
      <c r="F106" s="1212"/>
      <c r="G106" s="1213"/>
      <c r="H106" s="965">
        <f>SUM(H107)</f>
        <v>15000</v>
      </c>
      <c r="I106" s="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</row>
    <row r="107" spans="1:38" s="42" customFormat="1" ht="82.5" customHeight="1">
      <c r="A107" s="814" t="s">
        <v>1057</v>
      </c>
      <c r="B107" s="1243" t="s">
        <v>152</v>
      </c>
      <c r="C107" s="1244" t="s">
        <v>159</v>
      </c>
      <c r="D107" s="1245" t="s">
        <v>182</v>
      </c>
      <c r="E107" s="1246" t="s">
        <v>833</v>
      </c>
      <c r="F107" s="1247" t="s">
        <v>442</v>
      </c>
      <c r="G107" s="1248"/>
      <c r="H107" s="1249">
        <f>SUM(H108)</f>
        <v>15000</v>
      </c>
      <c r="I107" s="13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</row>
    <row r="108" spans="1:248" s="41" customFormat="1" ht="129" customHeight="1">
      <c r="A108" s="1236" t="s">
        <v>1083</v>
      </c>
      <c r="B108" s="591" t="s">
        <v>152</v>
      </c>
      <c r="C108" s="336" t="s">
        <v>159</v>
      </c>
      <c r="D108" s="337" t="s">
        <v>182</v>
      </c>
      <c r="E108" s="1240" t="s">
        <v>503</v>
      </c>
      <c r="F108" s="1239" t="s">
        <v>466</v>
      </c>
      <c r="G108" s="477"/>
      <c r="H108" s="1222">
        <f>+H110</f>
        <v>15000</v>
      </c>
      <c r="I108" s="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</row>
    <row r="109" spans="1:248" s="41" customFormat="1" ht="48" customHeight="1">
      <c r="A109" s="1177" t="s">
        <v>1066</v>
      </c>
      <c r="B109" s="1235" t="s">
        <v>152</v>
      </c>
      <c r="C109" s="1184" t="s">
        <v>159</v>
      </c>
      <c r="D109" s="1185" t="s">
        <v>182</v>
      </c>
      <c r="E109" s="1215" t="s">
        <v>503</v>
      </c>
      <c r="F109" s="1216" t="s">
        <v>472</v>
      </c>
      <c r="G109" s="1241"/>
      <c r="H109" s="1197">
        <f>+H110</f>
        <v>15000</v>
      </c>
      <c r="I109" s="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</row>
    <row r="110" spans="1:248" s="41" customFormat="1" ht="49.5" customHeight="1">
      <c r="A110" s="1214" t="s">
        <v>832</v>
      </c>
      <c r="B110" s="1242" t="s">
        <v>152</v>
      </c>
      <c r="C110" s="343" t="s">
        <v>159</v>
      </c>
      <c r="D110" s="344" t="s">
        <v>182</v>
      </c>
      <c r="E110" s="1215" t="s">
        <v>503</v>
      </c>
      <c r="F110" s="1216" t="s">
        <v>831</v>
      </c>
      <c r="G110" s="482"/>
      <c r="H110" s="1223">
        <f>+H111</f>
        <v>15000</v>
      </c>
      <c r="I110" s="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</row>
    <row r="111" spans="1:248" s="41" customFormat="1" ht="35.25" customHeight="1">
      <c r="A111" s="135" t="s">
        <v>814</v>
      </c>
      <c r="B111" s="578" t="s">
        <v>152</v>
      </c>
      <c r="C111" s="483" t="s">
        <v>159</v>
      </c>
      <c r="D111" s="484" t="s">
        <v>182</v>
      </c>
      <c r="E111" s="632" t="s">
        <v>503</v>
      </c>
      <c r="F111" s="721" t="s">
        <v>831</v>
      </c>
      <c r="G111" s="487" t="s">
        <v>162</v>
      </c>
      <c r="H111" s="1203">
        <v>15000</v>
      </c>
      <c r="I111" s="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</row>
    <row r="112" spans="1:9" s="43" customFormat="1" ht="18.75">
      <c r="A112" s="290" t="s">
        <v>183</v>
      </c>
      <c r="B112" s="439" t="s">
        <v>152</v>
      </c>
      <c r="C112" s="436" t="s">
        <v>184</v>
      </c>
      <c r="D112" s="436"/>
      <c r="E112" s="489"/>
      <c r="F112" s="490"/>
      <c r="G112" s="436"/>
      <c r="H112" s="938">
        <f>SUM(H113+H119+H141)</f>
        <v>135000</v>
      </c>
      <c r="I112" s="3"/>
    </row>
    <row r="113" spans="1:9" s="43" customFormat="1" ht="18.75" hidden="1">
      <c r="A113" s="720" t="s">
        <v>476</v>
      </c>
      <c r="B113" s="819" t="s">
        <v>152</v>
      </c>
      <c r="C113" s="730" t="s">
        <v>184</v>
      </c>
      <c r="D113" s="730" t="s">
        <v>153</v>
      </c>
      <c r="E113" s="731"/>
      <c r="F113" s="732"/>
      <c r="G113" s="730"/>
      <c r="H113" s="939">
        <f>SUM(H114)</f>
        <v>0</v>
      </c>
      <c r="I113" s="3"/>
    </row>
    <row r="114" spans="1:9" s="43" customFormat="1" ht="94.5" hidden="1">
      <c r="A114" s="803" t="s">
        <v>494</v>
      </c>
      <c r="B114" s="820" t="s">
        <v>152</v>
      </c>
      <c r="C114" s="727" t="s">
        <v>184</v>
      </c>
      <c r="D114" s="727" t="s">
        <v>153</v>
      </c>
      <c r="E114" s="728" t="s">
        <v>218</v>
      </c>
      <c r="F114" s="729" t="s">
        <v>466</v>
      </c>
      <c r="G114" s="727"/>
      <c r="H114" s="927">
        <f>SUM(H115)</f>
        <v>0</v>
      </c>
      <c r="I114" s="3"/>
    </row>
    <row r="115" spans="1:9" s="43" customFormat="1" ht="99" customHeight="1" hidden="1">
      <c r="A115" s="725" t="s">
        <v>495</v>
      </c>
      <c r="B115" s="578" t="s">
        <v>152</v>
      </c>
      <c r="C115" s="809" t="s">
        <v>184</v>
      </c>
      <c r="D115" s="809" t="s">
        <v>153</v>
      </c>
      <c r="E115" s="632" t="s">
        <v>219</v>
      </c>
      <c r="F115" s="721" t="s">
        <v>466</v>
      </c>
      <c r="G115" s="719"/>
      <c r="H115" s="932">
        <f>SUM(H116)</f>
        <v>0</v>
      </c>
      <c r="I115" s="3"/>
    </row>
    <row r="116" spans="1:9" s="43" customFormat="1" ht="48.75" customHeight="1" hidden="1">
      <c r="A116" s="726" t="s">
        <v>496</v>
      </c>
      <c r="B116" s="349" t="s">
        <v>152</v>
      </c>
      <c r="C116" s="809" t="s">
        <v>184</v>
      </c>
      <c r="D116" s="809" t="s">
        <v>153</v>
      </c>
      <c r="E116" s="632" t="s">
        <v>219</v>
      </c>
      <c r="F116" s="721" t="s">
        <v>472</v>
      </c>
      <c r="G116" s="719"/>
      <c r="H116" s="932">
        <f>SUM(H117)</f>
        <v>0</v>
      </c>
      <c r="I116" s="3"/>
    </row>
    <row r="117" spans="1:9" s="43" customFormat="1" ht="31.5" hidden="1">
      <c r="A117" s="723" t="s">
        <v>478</v>
      </c>
      <c r="B117" s="349" t="s">
        <v>152</v>
      </c>
      <c r="C117" s="809" t="s">
        <v>184</v>
      </c>
      <c r="D117" s="809" t="s">
        <v>153</v>
      </c>
      <c r="E117" s="632" t="s">
        <v>219</v>
      </c>
      <c r="F117" s="721" t="s">
        <v>477</v>
      </c>
      <c r="G117" s="719"/>
      <c r="H117" s="932">
        <f>SUM(H118)</f>
        <v>0</v>
      </c>
      <c r="I117" s="3"/>
    </row>
    <row r="118" spans="1:9" s="43" customFormat="1" ht="31.5" hidden="1">
      <c r="A118" s="277" t="s">
        <v>161</v>
      </c>
      <c r="B118" s="349" t="s">
        <v>152</v>
      </c>
      <c r="C118" s="809" t="s">
        <v>184</v>
      </c>
      <c r="D118" s="809" t="s">
        <v>153</v>
      </c>
      <c r="E118" s="632" t="s">
        <v>219</v>
      </c>
      <c r="F118" s="721" t="s">
        <v>477</v>
      </c>
      <c r="G118" s="809" t="s">
        <v>162</v>
      </c>
      <c r="H118" s="940"/>
      <c r="I118" s="3"/>
    </row>
    <row r="119" spans="1:9" s="43" customFormat="1" ht="18.75">
      <c r="A119" s="740" t="s">
        <v>482</v>
      </c>
      <c r="B119" s="821" t="s">
        <v>152</v>
      </c>
      <c r="C119" s="730" t="s">
        <v>184</v>
      </c>
      <c r="D119" s="730" t="s">
        <v>154</v>
      </c>
      <c r="E119" s="822"/>
      <c r="F119" s="823"/>
      <c r="G119" s="730"/>
      <c r="H119" s="939">
        <f>SUM(H131+H136+H120)</f>
        <v>85000</v>
      </c>
      <c r="I119" s="3"/>
    </row>
    <row r="120" spans="1:9" s="43" customFormat="1" ht="63" hidden="1">
      <c r="A120" s="814" t="s">
        <v>1084</v>
      </c>
      <c r="B120" s="919" t="s">
        <v>152</v>
      </c>
      <c r="C120" s="897" t="s">
        <v>184</v>
      </c>
      <c r="D120" s="897" t="s">
        <v>154</v>
      </c>
      <c r="E120" s="898" t="s">
        <v>626</v>
      </c>
      <c r="F120" s="899" t="s">
        <v>466</v>
      </c>
      <c r="G120" s="897"/>
      <c r="H120" s="976">
        <f>SUM(H121)</f>
        <v>0</v>
      </c>
      <c r="I120" s="3"/>
    </row>
    <row r="121" spans="1:9" s="43" customFormat="1" ht="78.75" hidden="1">
      <c r="A121" s="733" t="s">
        <v>1068</v>
      </c>
      <c r="B121" s="826" t="s">
        <v>152</v>
      </c>
      <c r="C121" s="809" t="s">
        <v>184</v>
      </c>
      <c r="D121" s="809" t="s">
        <v>154</v>
      </c>
      <c r="E121" s="609" t="s">
        <v>761</v>
      </c>
      <c r="F121" s="617" t="s">
        <v>466</v>
      </c>
      <c r="G121" s="719"/>
      <c r="H121" s="932">
        <f>SUM(H122)</f>
        <v>0</v>
      </c>
      <c r="I121" s="3"/>
    </row>
    <row r="122" spans="1:9" s="43" customFormat="1" ht="47.25" hidden="1">
      <c r="A122" s="723" t="s">
        <v>1069</v>
      </c>
      <c r="B122" s="826" t="s">
        <v>152</v>
      </c>
      <c r="C122" s="809" t="s">
        <v>184</v>
      </c>
      <c r="D122" s="809" t="s">
        <v>154</v>
      </c>
      <c r="E122" s="609" t="s">
        <v>761</v>
      </c>
      <c r="F122" s="617" t="s">
        <v>472</v>
      </c>
      <c r="G122" s="719"/>
      <c r="H122" s="932">
        <f>SUM(H125+H127+H129)</f>
        <v>0</v>
      </c>
      <c r="I122" s="3"/>
    </row>
    <row r="123" spans="1:9" s="43" customFormat="1" ht="47.25" hidden="1">
      <c r="A123" s="765" t="s">
        <v>823</v>
      </c>
      <c r="B123" s="826" t="s">
        <v>152</v>
      </c>
      <c r="C123" s="809" t="s">
        <v>184</v>
      </c>
      <c r="D123" s="809" t="s">
        <v>154</v>
      </c>
      <c r="E123" s="609" t="s">
        <v>627</v>
      </c>
      <c r="F123" s="617" t="s">
        <v>824</v>
      </c>
      <c r="G123" s="719"/>
      <c r="H123" s="932">
        <f>SUM(H124)</f>
        <v>0</v>
      </c>
      <c r="I123" s="3"/>
    </row>
    <row r="124" spans="1:9" s="43" customFormat="1" ht="31.5" hidden="1">
      <c r="A124" s="135" t="s">
        <v>814</v>
      </c>
      <c r="B124" s="826" t="s">
        <v>152</v>
      </c>
      <c r="C124" s="809" t="s">
        <v>184</v>
      </c>
      <c r="D124" s="809" t="s">
        <v>154</v>
      </c>
      <c r="E124" s="609" t="s">
        <v>627</v>
      </c>
      <c r="F124" s="617" t="s">
        <v>824</v>
      </c>
      <c r="G124" s="809" t="s">
        <v>162</v>
      </c>
      <c r="H124" s="941">
        <v>0</v>
      </c>
      <c r="I124" s="3"/>
    </row>
    <row r="125" spans="1:9" s="43" customFormat="1" ht="63" hidden="1">
      <c r="A125" s="765" t="s">
        <v>762</v>
      </c>
      <c r="B125" s="826" t="s">
        <v>152</v>
      </c>
      <c r="C125" s="809" t="s">
        <v>184</v>
      </c>
      <c r="D125" s="809" t="s">
        <v>154</v>
      </c>
      <c r="E125" s="609" t="s">
        <v>627</v>
      </c>
      <c r="F125" s="617" t="s">
        <v>829</v>
      </c>
      <c r="G125" s="809"/>
      <c r="H125" s="932">
        <f>SUM(H126)</f>
        <v>0</v>
      </c>
      <c r="I125" s="3"/>
    </row>
    <row r="126" spans="1:9" s="43" customFormat="1" ht="31.5" hidden="1">
      <c r="A126" s="277" t="s">
        <v>814</v>
      </c>
      <c r="B126" s="826" t="s">
        <v>152</v>
      </c>
      <c r="C126" s="809" t="s">
        <v>184</v>
      </c>
      <c r="D126" s="809" t="s">
        <v>154</v>
      </c>
      <c r="E126" s="609" t="s">
        <v>627</v>
      </c>
      <c r="F126" s="617" t="s">
        <v>829</v>
      </c>
      <c r="G126" s="809" t="s">
        <v>162</v>
      </c>
      <c r="H126" s="941"/>
      <c r="I126" s="3"/>
    </row>
    <row r="127" spans="1:9" s="43" customFormat="1" ht="63" hidden="1">
      <c r="A127" s="765" t="s">
        <v>826</v>
      </c>
      <c r="B127" s="826" t="s">
        <v>152</v>
      </c>
      <c r="C127" s="809" t="s">
        <v>184</v>
      </c>
      <c r="D127" s="809" t="s">
        <v>154</v>
      </c>
      <c r="E127" s="609" t="s">
        <v>627</v>
      </c>
      <c r="F127" s="617" t="s">
        <v>825</v>
      </c>
      <c r="G127" s="809"/>
      <c r="H127" s="932">
        <f>SUM(H128)</f>
        <v>0</v>
      </c>
      <c r="I127" s="3"/>
    </row>
    <row r="128" spans="1:9" s="43" customFormat="1" ht="31.5" hidden="1">
      <c r="A128" s="277" t="s">
        <v>814</v>
      </c>
      <c r="B128" s="826" t="s">
        <v>152</v>
      </c>
      <c r="C128" s="809" t="s">
        <v>184</v>
      </c>
      <c r="D128" s="809" t="s">
        <v>154</v>
      </c>
      <c r="E128" s="609" t="s">
        <v>627</v>
      </c>
      <c r="F128" s="617" t="s">
        <v>825</v>
      </c>
      <c r="G128" s="809" t="s">
        <v>162</v>
      </c>
      <c r="H128" s="941"/>
      <c r="I128" s="3"/>
    </row>
    <row r="129" spans="1:9" s="43" customFormat="1" ht="31.5" hidden="1">
      <c r="A129" s="277" t="s">
        <v>828</v>
      </c>
      <c r="B129" s="826" t="s">
        <v>152</v>
      </c>
      <c r="C129" s="809" t="s">
        <v>184</v>
      </c>
      <c r="D129" s="809" t="s">
        <v>154</v>
      </c>
      <c r="E129" s="609" t="s">
        <v>627</v>
      </c>
      <c r="F129" s="617" t="s">
        <v>827</v>
      </c>
      <c r="G129" s="809"/>
      <c r="H129" s="932">
        <f>SUM(H130)</f>
        <v>0</v>
      </c>
      <c r="I129" s="3"/>
    </row>
    <row r="130" spans="1:9" s="43" customFormat="1" ht="31.5" hidden="1">
      <c r="A130" s="277" t="s">
        <v>814</v>
      </c>
      <c r="B130" s="826" t="s">
        <v>152</v>
      </c>
      <c r="C130" s="809" t="s">
        <v>184</v>
      </c>
      <c r="D130" s="809" t="s">
        <v>154</v>
      </c>
      <c r="E130" s="609" t="s">
        <v>627</v>
      </c>
      <c r="F130" s="617" t="s">
        <v>827</v>
      </c>
      <c r="G130" s="809" t="s">
        <v>162</v>
      </c>
      <c r="H130" s="941"/>
      <c r="I130" s="3"/>
    </row>
    <row r="131" spans="1:9" s="43" customFormat="1" ht="94.5">
      <c r="A131" s="803" t="s">
        <v>1057</v>
      </c>
      <c r="B131" s="825" t="s">
        <v>152</v>
      </c>
      <c r="C131" s="727" t="s">
        <v>184</v>
      </c>
      <c r="D131" s="727" t="s">
        <v>154</v>
      </c>
      <c r="E131" s="728" t="s">
        <v>218</v>
      </c>
      <c r="F131" s="729" t="s">
        <v>466</v>
      </c>
      <c r="G131" s="824"/>
      <c r="H131" s="927">
        <f>SUM(H132)</f>
        <v>85000</v>
      </c>
      <c r="I131" s="3"/>
    </row>
    <row r="132" spans="1:9" s="43" customFormat="1" ht="97.5" customHeight="1">
      <c r="A132" s="725" t="s">
        <v>1070</v>
      </c>
      <c r="B132" s="826" t="s">
        <v>152</v>
      </c>
      <c r="C132" s="809" t="s">
        <v>184</v>
      </c>
      <c r="D132" s="809" t="s">
        <v>154</v>
      </c>
      <c r="E132" s="632" t="s">
        <v>219</v>
      </c>
      <c r="F132" s="721" t="s">
        <v>466</v>
      </c>
      <c r="G132" s="809"/>
      <c r="H132" s="932">
        <f>SUM(H133)</f>
        <v>85000</v>
      </c>
      <c r="I132" s="3"/>
    </row>
    <row r="133" spans="1:9" s="43" customFormat="1" ht="49.5" customHeight="1">
      <c r="A133" s="726" t="s">
        <v>1059</v>
      </c>
      <c r="B133" s="826" t="s">
        <v>152</v>
      </c>
      <c r="C133" s="809" t="s">
        <v>184</v>
      </c>
      <c r="D133" s="809" t="s">
        <v>154</v>
      </c>
      <c r="E133" s="632" t="s">
        <v>219</v>
      </c>
      <c r="F133" s="721" t="s">
        <v>472</v>
      </c>
      <c r="G133" s="809"/>
      <c r="H133" s="932">
        <f>SUM(H134)</f>
        <v>85000</v>
      </c>
      <c r="I133" s="3"/>
    </row>
    <row r="134" spans="1:9" s="43" customFormat="1" ht="48" customHeight="1">
      <c r="A134" s="723" t="s">
        <v>484</v>
      </c>
      <c r="B134" s="826" t="s">
        <v>152</v>
      </c>
      <c r="C134" s="809" t="s">
        <v>184</v>
      </c>
      <c r="D134" s="809" t="s">
        <v>154</v>
      </c>
      <c r="E134" s="632" t="s">
        <v>219</v>
      </c>
      <c r="F134" s="721" t="s">
        <v>483</v>
      </c>
      <c r="G134" s="809"/>
      <c r="H134" s="932">
        <f>SUM(H135)</f>
        <v>85000</v>
      </c>
      <c r="I134" s="3"/>
    </row>
    <row r="135" spans="1:9" s="43" customFormat="1" ht="31.5">
      <c r="A135" s="277" t="s">
        <v>814</v>
      </c>
      <c r="B135" s="826" t="s">
        <v>152</v>
      </c>
      <c r="C135" s="809" t="s">
        <v>184</v>
      </c>
      <c r="D135" s="809" t="s">
        <v>154</v>
      </c>
      <c r="E135" s="632" t="s">
        <v>219</v>
      </c>
      <c r="F135" s="721" t="s">
        <v>483</v>
      </c>
      <c r="G135" s="809" t="s">
        <v>162</v>
      </c>
      <c r="H135" s="940">
        <v>85000</v>
      </c>
      <c r="I135" s="3"/>
    </row>
    <row r="136" spans="1:9" s="43" customFormat="1" ht="63" hidden="1">
      <c r="A136" s="803" t="s">
        <v>485</v>
      </c>
      <c r="B136" s="825" t="s">
        <v>152</v>
      </c>
      <c r="C136" s="727" t="s">
        <v>184</v>
      </c>
      <c r="D136" s="727" t="s">
        <v>154</v>
      </c>
      <c r="E136" s="728" t="s">
        <v>487</v>
      </c>
      <c r="F136" s="729" t="s">
        <v>466</v>
      </c>
      <c r="G136" s="824"/>
      <c r="H136" s="927">
        <f>SUM(H137)</f>
        <v>0</v>
      </c>
      <c r="I136" s="3"/>
    </row>
    <row r="137" spans="1:9" s="43" customFormat="1" ht="84" customHeight="1" hidden="1">
      <c r="A137" s="733" t="s">
        <v>486</v>
      </c>
      <c r="B137" s="826" t="s">
        <v>152</v>
      </c>
      <c r="C137" s="809" t="s">
        <v>184</v>
      </c>
      <c r="D137" s="809" t="s">
        <v>154</v>
      </c>
      <c r="E137" s="632" t="s">
        <v>488</v>
      </c>
      <c r="F137" s="721" t="s">
        <v>466</v>
      </c>
      <c r="G137" s="809"/>
      <c r="H137" s="932">
        <f>SUM(H138)</f>
        <v>0</v>
      </c>
      <c r="I137" s="3"/>
    </row>
    <row r="138" spans="1:9" s="43" customFormat="1" ht="63" hidden="1">
      <c r="A138" s="733" t="s">
        <v>493</v>
      </c>
      <c r="B138" s="826" t="s">
        <v>152</v>
      </c>
      <c r="C138" s="809" t="s">
        <v>184</v>
      </c>
      <c r="D138" s="809" t="s">
        <v>154</v>
      </c>
      <c r="E138" s="632" t="s">
        <v>488</v>
      </c>
      <c r="F138" s="721" t="s">
        <v>490</v>
      </c>
      <c r="G138" s="809"/>
      <c r="H138" s="932">
        <f>SUM(H139)</f>
        <v>0</v>
      </c>
      <c r="I138" s="3"/>
    </row>
    <row r="139" spans="1:9" s="43" customFormat="1" ht="47.25" hidden="1">
      <c r="A139" s="733" t="s">
        <v>491</v>
      </c>
      <c r="B139" s="826" t="s">
        <v>152</v>
      </c>
      <c r="C139" s="809" t="s">
        <v>184</v>
      </c>
      <c r="D139" s="809" t="s">
        <v>154</v>
      </c>
      <c r="E139" s="632" t="s">
        <v>488</v>
      </c>
      <c r="F139" s="721" t="s">
        <v>489</v>
      </c>
      <c r="G139" s="809"/>
      <c r="H139" s="932">
        <f>SUM(H140)</f>
        <v>0</v>
      </c>
      <c r="I139" s="3"/>
    </row>
    <row r="140" spans="1:9" s="43" customFormat="1" ht="31.5" hidden="1">
      <c r="A140" s="277" t="s">
        <v>814</v>
      </c>
      <c r="B140" s="826" t="s">
        <v>152</v>
      </c>
      <c r="C140" s="809" t="s">
        <v>184</v>
      </c>
      <c r="D140" s="809" t="s">
        <v>154</v>
      </c>
      <c r="E140" s="632" t="s">
        <v>488</v>
      </c>
      <c r="F140" s="721" t="s">
        <v>489</v>
      </c>
      <c r="G140" s="809" t="s">
        <v>631</v>
      </c>
      <c r="H140" s="940">
        <v>0</v>
      </c>
      <c r="I140" s="3"/>
    </row>
    <row r="141" spans="1:9" s="27" customFormat="1" ht="18.75">
      <c r="A141" s="291" t="s">
        <v>185</v>
      </c>
      <c r="B141" s="587" t="s">
        <v>152</v>
      </c>
      <c r="C141" s="442" t="s">
        <v>184</v>
      </c>
      <c r="D141" s="442" t="s">
        <v>174</v>
      </c>
      <c r="E141" s="492"/>
      <c r="F141" s="493"/>
      <c r="G141" s="442"/>
      <c r="H141" s="942">
        <f>+H142</f>
        <v>50000</v>
      </c>
      <c r="I141" s="22"/>
    </row>
    <row r="142" spans="1:38" s="54" customFormat="1" ht="63">
      <c r="A142" s="836" t="s">
        <v>1085</v>
      </c>
      <c r="B142" s="837" t="s">
        <v>152</v>
      </c>
      <c r="C142" s="727" t="s">
        <v>184</v>
      </c>
      <c r="D142" s="754" t="s">
        <v>174</v>
      </c>
      <c r="E142" s="755" t="s">
        <v>218</v>
      </c>
      <c r="F142" s="756" t="s">
        <v>442</v>
      </c>
      <c r="G142" s="757"/>
      <c r="H142" s="943">
        <f>+H143</f>
        <v>50000</v>
      </c>
      <c r="I142" s="26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</row>
    <row r="143" spans="1:38" s="42" customFormat="1" ht="94.5">
      <c r="A143" s="782" t="s">
        <v>1086</v>
      </c>
      <c r="B143" s="833" t="s">
        <v>152</v>
      </c>
      <c r="C143" s="759" t="s">
        <v>184</v>
      </c>
      <c r="D143" s="760" t="s">
        <v>174</v>
      </c>
      <c r="E143" s="620" t="s">
        <v>219</v>
      </c>
      <c r="F143" s="621" t="s">
        <v>448</v>
      </c>
      <c r="G143" s="761"/>
      <c r="H143" s="763">
        <f>+H145+H147</f>
        <v>50000</v>
      </c>
      <c r="I143" s="13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</row>
    <row r="144" spans="1:38" s="42" customFormat="1" ht="51" customHeight="1">
      <c r="A144" s="726" t="s">
        <v>1071</v>
      </c>
      <c r="B144" s="835" t="s">
        <v>152</v>
      </c>
      <c r="C144" s="759" t="s">
        <v>184</v>
      </c>
      <c r="D144" s="760" t="s">
        <v>174</v>
      </c>
      <c r="E144" s="620" t="s">
        <v>219</v>
      </c>
      <c r="F144" s="621" t="s">
        <v>472</v>
      </c>
      <c r="G144" s="761"/>
      <c r="H144" s="932">
        <f>SUM(H145)</f>
        <v>50000</v>
      </c>
      <c r="I144" s="13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</row>
    <row r="145" spans="1:9" s="41" customFormat="1" ht="19.5">
      <c r="A145" s="782" t="s">
        <v>221</v>
      </c>
      <c r="B145" s="834" t="s">
        <v>152</v>
      </c>
      <c r="C145" s="759" t="s">
        <v>184</v>
      </c>
      <c r="D145" s="760" t="s">
        <v>174</v>
      </c>
      <c r="E145" s="620" t="s">
        <v>219</v>
      </c>
      <c r="F145" s="621" t="s">
        <v>446</v>
      </c>
      <c r="G145" s="761"/>
      <c r="H145" s="763">
        <f>SUM(H146)</f>
        <v>50000</v>
      </c>
      <c r="I145" s="13"/>
    </row>
    <row r="146" spans="1:9" s="41" customFormat="1" ht="31.5">
      <c r="A146" s="277" t="s">
        <v>814</v>
      </c>
      <c r="B146" s="349" t="s">
        <v>152</v>
      </c>
      <c r="C146" s="483" t="s">
        <v>184</v>
      </c>
      <c r="D146" s="484" t="s">
        <v>174</v>
      </c>
      <c r="E146" s="506" t="s">
        <v>219</v>
      </c>
      <c r="F146" s="507" t="s">
        <v>446</v>
      </c>
      <c r="G146" s="354" t="s">
        <v>162</v>
      </c>
      <c r="H146" s="710">
        <v>50000</v>
      </c>
      <c r="I146" s="13"/>
    </row>
    <row r="147" spans="1:38" s="42" customFormat="1" ht="19.5" hidden="1">
      <c r="A147" s="576" t="s">
        <v>223</v>
      </c>
      <c r="B147" s="594" t="s">
        <v>152</v>
      </c>
      <c r="C147" s="343"/>
      <c r="D147" s="344"/>
      <c r="E147" s="377" t="s">
        <v>219</v>
      </c>
      <c r="F147" s="378" t="s">
        <v>222</v>
      </c>
      <c r="G147" s="347"/>
      <c r="H147" s="348">
        <f>SUM(H148)</f>
        <v>0</v>
      </c>
      <c r="I147" s="13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</row>
    <row r="148" spans="1:9" s="41" customFormat="1" ht="31.5" hidden="1">
      <c r="A148" s="135" t="s">
        <v>161</v>
      </c>
      <c r="B148" s="578" t="s">
        <v>152</v>
      </c>
      <c r="C148" s="483" t="s">
        <v>184</v>
      </c>
      <c r="D148" s="484" t="s">
        <v>174</v>
      </c>
      <c r="E148" s="506" t="s">
        <v>219</v>
      </c>
      <c r="F148" s="507" t="s">
        <v>222</v>
      </c>
      <c r="G148" s="354" t="s">
        <v>162</v>
      </c>
      <c r="H148" s="355">
        <v>0</v>
      </c>
      <c r="I148" s="13"/>
    </row>
    <row r="149" spans="1:9" s="41" customFormat="1" ht="19.5" hidden="1">
      <c r="A149" s="306" t="s">
        <v>194</v>
      </c>
      <c r="B149" s="595" t="s">
        <v>152</v>
      </c>
      <c r="C149" s="510" t="s">
        <v>166</v>
      </c>
      <c r="D149" s="511"/>
      <c r="E149" s="512"/>
      <c r="F149" s="513"/>
      <c r="G149" s="514"/>
      <c r="H149" s="944">
        <f>+H150</f>
        <v>0</v>
      </c>
      <c r="I149" s="13"/>
    </row>
    <row r="150" spans="1:9" s="41" customFormat="1" ht="19.5" hidden="1">
      <c r="A150" s="294" t="s">
        <v>195</v>
      </c>
      <c r="B150" s="596" t="s">
        <v>152</v>
      </c>
      <c r="C150" s="468" t="s">
        <v>166</v>
      </c>
      <c r="D150" s="469" t="s">
        <v>166</v>
      </c>
      <c r="E150" s="517"/>
      <c r="F150" s="518"/>
      <c r="G150" s="519"/>
      <c r="H150" s="937">
        <f>+H151</f>
        <v>0</v>
      </c>
      <c r="I150" s="13"/>
    </row>
    <row r="151" spans="1:9" s="41" customFormat="1" ht="81" customHeight="1" hidden="1">
      <c r="A151" s="293" t="s">
        <v>360</v>
      </c>
      <c r="B151" s="597" t="s">
        <v>152</v>
      </c>
      <c r="C151" s="455" t="s">
        <v>166</v>
      </c>
      <c r="D151" s="521" t="s">
        <v>166</v>
      </c>
      <c r="E151" s="356" t="s">
        <v>224</v>
      </c>
      <c r="F151" s="357" t="s">
        <v>205</v>
      </c>
      <c r="G151" s="522"/>
      <c r="H151" s="945">
        <f>+H152</f>
        <v>0</v>
      </c>
      <c r="I151" s="13"/>
    </row>
    <row r="152" spans="1:9" s="41" customFormat="1" ht="94.5" hidden="1">
      <c r="A152" s="283" t="s">
        <v>361</v>
      </c>
      <c r="B152" s="598" t="s">
        <v>152</v>
      </c>
      <c r="C152" s="457" t="s">
        <v>166</v>
      </c>
      <c r="D152" s="524" t="s">
        <v>166</v>
      </c>
      <c r="E152" s="525" t="s">
        <v>196</v>
      </c>
      <c r="F152" s="339" t="s">
        <v>205</v>
      </c>
      <c r="G152" s="526"/>
      <c r="H152" s="946">
        <f>+H153</f>
        <v>0</v>
      </c>
      <c r="I152" s="13"/>
    </row>
    <row r="153" spans="1:9" s="41" customFormat="1" ht="19.5" hidden="1">
      <c r="A153" s="288" t="s">
        <v>226</v>
      </c>
      <c r="B153" s="599" t="s">
        <v>152</v>
      </c>
      <c r="C153" s="419" t="s">
        <v>166</v>
      </c>
      <c r="D153" s="528" t="s">
        <v>166</v>
      </c>
      <c r="E153" s="529" t="s">
        <v>196</v>
      </c>
      <c r="F153" s="346" t="s">
        <v>225</v>
      </c>
      <c r="G153" s="432"/>
      <c r="H153" s="947">
        <f>+H154</f>
        <v>0</v>
      </c>
      <c r="I153" s="13"/>
    </row>
    <row r="154" spans="1:9" s="41" customFormat="1" ht="31.5" hidden="1">
      <c r="A154" s="135" t="s">
        <v>161</v>
      </c>
      <c r="B154" s="578" t="s">
        <v>152</v>
      </c>
      <c r="C154" s="461" t="s">
        <v>166</v>
      </c>
      <c r="D154" s="530" t="s">
        <v>166</v>
      </c>
      <c r="E154" s="531" t="s">
        <v>196</v>
      </c>
      <c r="F154" s="353" t="s">
        <v>225</v>
      </c>
      <c r="G154" s="532" t="s">
        <v>162</v>
      </c>
      <c r="H154" s="931"/>
      <c r="I154" s="13"/>
    </row>
    <row r="155" spans="1:9" s="27" customFormat="1" ht="18.75">
      <c r="A155" s="271" t="s">
        <v>186</v>
      </c>
      <c r="B155" s="466" t="s">
        <v>152</v>
      </c>
      <c r="C155" s="315" t="s">
        <v>187</v>
      </c>
      <c r="D155" s="315"/>
      <c r="E155" s="489"/>
      <c r="F155" s="490"/>
      <c r="G155" s="315"/>
      <c r="H155" s="921">
        <f>+H156</f>
        <v>706504</v>
      </c>
      <c r="I155" s="22"/>
    </row>
    <row r="156" spans="1:9" s="27" customFormat="1" ht="18.75">
      <c r="A156" s="272" t="s">
        <v>188</v>
      </c>
      <c r="B156" s="384" t="s">
        <v>152</v>
      </c>
      <c r="C156" s="322" t="s">
        <v>187</v>
      </c>
      <c r="D156" s="322" t="s">
        <v>153</v>
      </c>
      <c r="E156" s="383"/>
      <c r="F156" s="384"/>
      <c r="G156" s="322"/>
      <c r="H156" s="922">
        <f>+H157</f>
        <v>706504</v>
      </c>
      <c r="I156" s="22"/>
    </row>
    <row r="157" spans="1:9" s="27" customFormat="1" ht="51" customHeight="1">
      <c r="A157" s="771" t="s">
        <v>1087</v>
      </c>
      <c r="B157" s="820" t="s">
        <v>152</v>
      </c>
      <c r="C157" s="772" t="s">
        <v>187</v>
      </c>
      <c r="D157" s="772" t="s">
        <v>153</v>
      </c>
      <c r="E157" s="728" t="s">
        <v>204</v>
      </c>
      <c r="F157" s="745" t="s">
        <v>442</v>
      </c>
      <c r="G157" s="746"/>
      <c r="H157" s="948">
        <f>+H158</f>
        <v>706504</v>
      </c>
      <c r="I157" s="22"/>
    </row>
    <row r="158" spans="1:9" s="27" customFormat="1" ht="63">
      <c r="A158" s="764" t="s">
        <v>1088</v>
      </c>
      <c r="B158" s="818" t="s">
        <v>152</v>
      </c>
      <c r="C158" s="461" t="s">
        <v>187</v>
      </c>
      <c r="D158" s="461" t="s">
        <v>153</v>
      </c>
      <c r="E158" s="609" t="s">
        <v>206</v>
      </c>
      <c r="F158" s="610" t="s">
        <v>442</v>
      </c>
      <c r="G158" s="461"/>
      <c r="H158" s="928">
        <f>H160</f>
        <v>706504</v>
      </c>
      <c r="I158" s="22"/>
    </row>
    <row r="159" spans="1:9" s="27" customFormat="1" ht="31.5">
      <c r="A159" s="765" t="s">
        <v>497</v>
      </c>
      <c r="B159" s="818" t="s">
        <v>152</v>
      </c>
      <c r="C159" s="461" t="s">
        <v>187</v>
      </c>
      <c r="D159" s="766" t="s">
        <v>153</v>
      </c>
      <c r="E159" s="609" t="s">
        <v>206</v>
      </c>
      <c r="F159" s="610" t="s">
        <v>472</v>
      </c>
      <c r="G159" s="767"/>
      <c r="H159" s="932">
        <f>SUM(H160)</f>
        <v>706504</v>
      </c>
      <c r="I159" s="22"/>
    </row>
    <row r="160" spans="1:9" s="27" customFormat="1" ht="31.5">
      <c r="A160" s="764" t="s">
        <v>208</v>
      </c>
      <c r="B160" s="818" t="s">
        <v>152</v>
      </c>
      <c r="C160" s="461" t="s">
        <v>187</v>
      </c>
      <c r="D160" s="766" t="s">
        <v>153</v>
      </c>
      <c r="E160" s="632" t="s">
        <v>206</v>
      </c>
      <c r="F160" s="721" t="s">
        <v>447</v>
      </c>
      <c r="G160" s="767"/>
      <c r="H160" s="928">
        <f>H161+H163+H164+H162+H171</f>
        <v>706504</v>
      </c>
      <c r="I160" s="22"/>
    </row>
    <row r="161" spans="1:9" s="27" customFormat="1" ht="63">
      <c r="A161" s="764" t="s">
        <v>160</v>
      </c>
      <c r="B161" s="818" t="s">
        <v>152</v>
      </c>
      <c r="C161" s="461" t="s">
        <v>187</v>
      </c>
      <c r="D161" s="461" t="s">
        <v>153</v>
      </c>
      <c r="E161" s="632" t="s">
        <v>206</v>
      </c>
      <c r="F161" s="721" t="s">
        <v>1151</v>
      </c>
      <c r="G161" s="461" t="s">
        <v>155</v>
      </c>
      <c r="H161" s="933">
        <v>515400</v>
      </c>
      <c r="I161" s="22"/>
    </row>
    <row r="162" spans="1:9" s="27" customFormat="1" ht="63">
      <c r="A162" s="1742" t="s">
        <v>160</v>
      </c>
      <c r="B162" s="818" t="s">
        <v>152</v>
      </c>
      <c r="C162" s="461" t="s">
        <v>187</v>
      </c>
      <c r="D162" s="461" t="s">
        <v>153</v>
      </c>
      <c r="E162" s="632" t="s">
        <v>206</v>
      </c>
      <c r="F162" s="721" t="s">
        <v>1148</v>
      </c>
      <c r="G162" s="461" t="s">
        <v>155</v>
      </c>
      <c r="H162" s="933">
        <v>107119</v>
      </c>
      <c r="I162" s="22"/>
    </row>
    <row r="163" spans="1:9" s="27" customFormat="1" ht="31.5">
      <c r="A163" s="277" t="s">
        <v>814</v>
      </c>
      <c r="B163" s="826" t="s">
        <v>152</v>
      </c>
      <c r="C163" s="461" t="s">
        <v>187</v>
      </c>
      <c r="D163" s="461" t="s">
        <v>153</v>
      </c>
      <c r="E163" s="632" t="s">
        <v>206</v>
      </c>
      <c r="F163" s="721" t="s">
        <v>447</v>
      </c>
      <c r="G163" s="461" t="s">
        <v>162</v>
      </c>
      <c r="H163" s="933">
        <v>65985</v>
      </c>
      <c r="I163" s="22"/>
    </row>
    <row r="164" spans="1:9" s="27" customFormat="1" ht="27.75" customHeight="1">
      <c r="A164" s="764" t="s">
        <v>163</v>
      </c>
      <c r="B164" s="828" t="s">
        <v>152</v>
      </c>
      <c r="C164" s="461" t="s">
        <v>187</v>
      </c>
      <c r="D164" s="461" t="s">
        <v>153</v>
      </c>
      <c r="E164" s="632" t="s">
        <v>206</v>
      </c>
      <c r="F164" s="721" t="s">
        <v>447</v>
      </c>
      <c r="G164" s="461" t="s">
        <v>164</v>
      </c>
      <c r="H164" s="933">
        <v>3000</v>
      </c>
      <c r="I164" s="22"/>
    </row>
    <row r="165" spans="1:38" s="265" customFormat="1" ht="33" customHeight="1" hidden="1">
      <c r="A165" s="576" t="s">
        <v>210</v>
      </c>
      <c r="B165" s="600" t="s">
        <v>152</v>
      </c>
      <c r="C165" s="541" t="s">
        <v>187</v>
      </c>
      <c r="D165" s="542" t="s">
        <v>153</v>
      </c>
      <c r="E165" s="543" t="s">
        <v>206</v>
      </c>
      <c r="F165" s="544" t="s">
        <v>209</v>
      </c>
      <c r="G165" s="545"/>
      <c r="H165" s="546">
        <f>+H166</f>
        <v>0</v>
      </c>
      <c r="I165" s="263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4"/>
      <c r="W165" s="264"/>
      <c r="X165" s="264"/>
      <c r="Y165" s="264"/>
      <c r="Z165" s="264"/>
      <c r="AA165" s="264"/>
      <c r="AB165" s="264"/>
      <c r="AC165" s="264"/>
      <c r="AD165" s="264"/>
      <c r="AE165" s="264"/>
      <c r="AF165" s="264"/>
      <c r="AG165" s="264"/>
      <c r="AH165" s="264"/>
      <c r="AI165" s="264"/>
      <c r="AJ165" s="264"/>
      <c r="AK165" s="264"/>
      <c r="AL165" s="264"/>
    </row>
    <row r="166" spans="1:38" s="265" customFormat="1" ht="35.25" customHeight="1" hidden="1">
      <c r="A166" s="135" t="s">
        <v>161</v>
      </c>
      <c r="B166" s="547" t="s">
        <v>152</v>
      </c>
      <c r="C166" s="548" t="s">
        <v>187</v>
      </c>
      <c r="D166" s="548" t="s">
        <v>153</v>
      </c>
      <c r="E166" s="549" t="s">
        <v>206</v>
      </c>
      <c r="F166" s="550" t="s">
        <v>209</v>
      </c>
      <c r="G166" s="548" t="s">
        <v>162</v>
      </c>
      <c r="H166" s="977">
        <v>0</v>
      </c>
      <c r="I166" s="263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  <c r="X166" s="264"/>
      <c r="Y166" s="264"/>
      <c r="Z166" s="264"/>
      <c r="AA166" s="264"/>
      <c r="AB166" s="264"/>
      <c r="AC166" s="264"/>
      <c r="AD166" s="264"/>
      <c r="AE166" s="264"/>
      <c r="AF166" s="264"/>
      <c r="AG166" s="264"/>
      <c r="AH166" s="264"/>
      <c r="AI166" s="264"/>
      <c r="AJ166" s="264"/>
      <c r="AK166" s="264"/>
      <c r="AL166" s="264"/>
    </row>
    <row r="167" spans="1:38" s="265" customFormat="1" ht="35.25" customHeight="1" hidden="1">
      <c r="A167" s="1232" t="s">
        <v>834</v>
      </c>
      <c r="B167" s="821" t="s">
        <v>152</v>
      </c>
      <c r="C167" s="1227" t="s">
        <v>187</v>
      </c>
      <c r="D167" s="1227" t="s">
        <v>159</v>
      </c>
      <c r="E167" s="1229"/>
      <c r="F167" s="1230"/>
      <c r="G167" s="1231"/>
      <c r="H167" s="1204">
        <f>+H168</f>
        <v>15000</v>
      </c>
      <c r="I167" s="263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4"/>
    </row>
    <row r="168" spans="1:38" s="265" customFormat="1" ht="66.75" customHeight="1" hidden="1">
      <c r="A168" s="764" t="s">
        <v>1089</v>
      </c>
      <c r="B168" s="826" t="s">
        <v>152</v>
      </c>
      <c r="C168" s="350" t="s">
        <v>187</v>
      </c>
      <c r="D168" s="350" t="s">
        <v>159</v>
      </c>
      <c r="E168" s="609" t="s">
        <v>527</v>
      </c>
      <c r="F168" s="610" t="s">
        <v>466</v>
      </c>
      <c r="G168" s="548"/>
      <c r="H168" s="768">
        <f>H169</f>
        <v>15000</v>
      </c>
      <c r="I168" s="263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  <c r="Y168" s="264"/>
      <c r="Z168" s="264"/>
      <c r="AA168" s="264"/>
      <c r="AB168" s="264"/>
      <c r="AC168" s="264"/>
      <c r="AD168" s="264"/>
      <c r="AE168" s="264"/>
      <c r="AF168" s="264"/>
      <c r="AG168" s="264"/>
      <c r="AH168" s="264"/>
      <c r="AI168" s="264"/>
      <c r="AJ168" s="264"/>
      <c r="AK168" s="264"/>
      <c r="AL168" s="264"/>
    </row>
    <row r="169" spans="1:38" s="265" customFormat="1" ht="35.25" customHeight="1" hidden="1">
      <c r="A169" s="723" t="s">
        <v>835</v>
      </c>
      <c r="B169" s="1228" t="s">
        <v>152</v>
      </c>
      <c r="C169" s="350" t="s">
        <v>187</v>
      </c>
      <c r="D169" s="350" t="s">
        <v>159</v>
      </c>
      <c r="E169" s="609" t="s">
        <v>527</v>
      </c>
      <c r="F169" s="610" t="s">
        <v>490</v>
      </c>
      <c r="G169" s="548"/>
      <c r="H169" s="769">
        <f>SUM(H170)</f>
        <v>15000</v>
      </c>
      <c r="I169" s="263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  <c r="Y169" s="264"/>
      <c r="Z169" s="264"/>
      <c r="AA169" s="264"/>
      <c r="AB169" s="264"/>
      <c r="AC169" s="264"/>
      <c r="AD169" s="264"/>
      <c r="AE169" s="264"/>
      <c r="AF169" s="264"/>
      <c r="AG169" s="264"/>
      <c r="AH169" s="264"/>
      <c r="AI169" s="264"/>
      <c r="AJ169" s="264"/>
      <c r="AK169" s="264"/>
      <c r="AL169" s="264"/>
    </row>
    <row r="170" spans="1:38" s="265" customFormat="1" ht="51" customHeight="1" hidden="1">
      <c r="A170" s="723" t="s">
        <v>512</v>
      </c>
      <c r="B170" s="1228" t="s">
        <v>152</v>
      </c>
      <c r="C170" s="350" t="s">
        <v>187</v>
      </c>
      <c r="D170" s="350" t="s">
        <v>159</v>
      </c>
      <c r="E170" s="609" t="s">
        <v>527</v>
      </c>
      <c r="F170" s="610" t="s">
        <v>830</v>
      </c>
      <c r="G170" s="548"/>
      <c r="H170" s="739">
        <f>H171</f>
        <v>15000</v>
      </c>
      <c r="I170" s="263"/>
      <c r="J170" s="264"/>
      <c r="K170" s="264"/>
      <c r="L170" s="264"/>
      <c r="M170" s="264"/>
      <c r="N170" s="264"/>
      <c r="O170" s="264"/>
      <c r="P170" s="264"/>
      <c r="Q170" s="264"/>
      <c r="R170" s="264"/>
      <c r="S170" s="264"/>
      <c r="T170" s="264"/>
      <c r="U170" s="264"/>
      <c r="V170" s="264"/>
      <c r="W170" s="264"/>
      <c r="X170" s="264"/>
      <c r="Y170" s="264"/>
      <c r="Z170" s="264"/>
      <c r="AA170" s="264"/>
      <c r="AB170" s="264"/>
      <c r="AC170" s="264"/>
      <c r="AD170" s="264"/>
      <c r="AE170" s="264"/>
      <c r="AF170" s="264"/>
      <c r="AG170" s="264"/>
      <c r="AH170" s="264"/>
      <c r="AI170" s="264"/>
      <c r="AJ170" s="264"/>
      <c r="AK170" s="264"/>
      <c r="AL170" s="264"/>
    </row>
    <row r="171" spans="1:38" s="265" customFormat="1" ht="43.5" customHeight="1">
      <c r="A171" s="137" t="s">
        <v>814</v>
      </c>
      <c r="B171" s="826" t="s">
        <v>152</v>
      </c>
      <c r="C171" s="350" t="s">
        <v>187</v>
      </c>
      <c r="D171" s="350" t="s">
        <v>159</v>
      </c>
      <c r="E171" s="609" t="s">
        <v>527</v>
      </c>
      <c r="F171" s="610" t="s">
        <v>1154</v>
      </c>
      <c r="G171" s="350" t="s">
        <v>162</v>
      </c>
      <c r="H171" s="735">
        <v>15000</v>
      </c>
      <c r="I171" s="263"/>
      <c r="J171" s="264"/>
      <c r="K171" s="264"/>
      <c r="L171" s="264"/>
      <c r="M171" s="264"/>
      <c r="N171" s="264"/>
      <c r="O171" s="264"/>
      <c r="P171" s="264"/>
      <c r="Q171" s="264"/>
      <c r="R171" s="264"/>
      <c r="S171" s="264"/>
      <c r="T171" s="264"/>
      <c r="U171" s="264"/>
      <c r="V171" s="264"/>
      <c r="W171" s="264"/>
      <c r="X171" s="264"/>
      <c r="Y171" s="264"/>
      <c r="Z171" s="264"/>
      <c r="AA171" s="264"/>
      <c r="AB171" s="264"/>
      <c r="AC171" s="264"/>
      <c r="AD171" s="264"/>
      <c r="AE171" s="264"/>
      <c r="AF171" s="264"/>
      <c r="AG171" s="264"/>
      <c r="AH171" s="264"/>
      <c r="AI171" s="264"/>
      <c r="AJ171" s="264"/>
      <c r="AK171" s="264"/>
      <c r="AL171" s="264"/>
    </row>
    <row r="172" spans="1:9" s="27" customFormat="1" ht="27.75" customHeight="1">
      <c r="A172" s="271" t="s">
        <v>189</v>
      </c>
      <c r="B172" s="466" t="s">
        <v>152</v>
      </c>
      <c r="C172" s="314">
        <v>10</v>
      </c>
      <c r="D172" s="314"/>
      <c r="E172" s="489"/>
      <c r="F172" s="490"/>
      <c r="G172" s="315"/>
      <c r="H172" s="921">
        <f>+H173+H179</f>
        <v>760502</v>
      </c>
      <c r="I172" s="22"/>
    </row>
    <row r="173" spans="1:9" s="27" customFormat="1" ht="25.5" customHeight="1">
      <c r="A173" s="272" t="s">
        <v>190</v>
      </c>
      <c r="B173" s="384" t="s">
        <v>152</v>
      </c>
      <c r="C173" s="441">
        <v>10</v>
      </c>
      <c r="D173" s="442" t="s">
        <v>153</v>
      </c>
      <c r="E173" s="668"/>
      <c r="F173" s="669"/>
      <c r="G173" s="442"/>
      <c r="H173" s="922">
        <f>H174</f>
        <v>256502</v>
      </c>
      <c r="I173" s="22"/>
    </row>
    <row r="174" spans="1:9" s="27" customFormat="1" ht="32.25" customHeight="1">
      <c r="A174" s="906" t="s">
        <v>249</v>
      </c>
      <c r="B174" s="601" t="s">
        <v>152</v>
      </c>
      <c r="C174" s="553">
        <v>10</v>
      </c>
      <c r="D174" s="554" t="s">
        <v>153</v>
      </c>
      <c r="E174" s="865" t="s">
        <v>248</v>
      </c>
      <c r="F174" s="863" t="s">
        <v>466</v>
      </c>
      <c r="G174" s="373"/>
      <c r="H174" s="948">
        <f>H175</f>
        <v>256502</v>
      </c>
      <c r="I174" s="22"/>
    </row>
    <row r="175" spans="1:9" s="27" customFormat="1" ht="36.75" customHeight="1">
      <c r="A175" s="770" t="s">
        <v>251</v>
      </c>
      <c r="B175" s="831" t="s">
        <v>152</v>
      </c>
      <c r="C175" s="829">
        <v>10</v>
      </c>
      <c r="D175" s="793" t="s">
        <v>153</v>
      </c>
      <c r="E175" s="632" t="s">
        <v>250</v>
      </c>
      <c r="F175" s="633" t="s">
        <v>466</v>
      </c>
      <c r="G175" s="830"/>
      <c r="H175" s="932">
        <f>SUM(H176)</f>
        <v>256502</v>
      </c>
      <c r="I175" s="22"/>
    </row>
    <row r="176" spans="1:9" s="27" customFormat="1" ht="48" customHeight="1" hidden="1">
      <c r="A176" s="725" t="s">
        <v>499</v>
      </c>
      <c r="B176" s="831" t="s">
        <v>152</v>
      </c>
      <c r="C176" s="829">
        <v>10</v>
      </c>
      <c r="D176" s="793" t="s">
        <v>153</v>
      </c>
      <c r="E176" s="609" t="s">
        <v>498</v>
      </c>
      <c r="F176" s="610" t="s">
        <v>472</v>
      </c>
      <c r="G176" s="830"/>
      <c r="H176" s="928">
        <f>H177</f>
        <v>256502</v>
      </c>
      <c r="I176" s="22"/>
    </row>
    <row r="177" spans="1:9" s="27" customFormat="1" ht="33" customHeight="1">
      <c r="A177" s="770" t="s">
        <v>191</v>
      </c>
      <c r="B177" s="832" t="s">
        <v>152</v>
      </c>
      <c r="C177" s="829">
        <v>10</v>
      </c>
      <c r="D177" s="793" t="s">
        <v>153</v>
      </c>
      <c r="E177" s="632" t="s">
        <v>250</v>
      </c>
      <c r="F177" s="633" t="s">
        <v>771</v>
      </c>
      <c r="G177" s="792"/>
      <c r="H177" s="924">
        <f>H178</f>
        <v>256502</v>
      </c>
      <c r="I177" s="22"/>
    </row>
    <row r="178" spans="1:9" s="27" customFormat="1" ht="37.5" customHeight="1">
      <c r="A178" s="137" t="s">
        <v>192</v>
      </c>
      <c r="B178" s="586" t="s">
        <v>152</v>
      </c>
      <c r="C178" s="562">
        <v>10</v>
      </c>
      <c r="D178" s="408" t="s">
        <v>153</v>
      </c>
      <c r="E178" s="632" t="s">
        <v>250</v>
      </c>
      <c r="F178" s="633" t="s">
        <v>771</v>
      </c>
      <c r="G178" s="564" t="s">
        <v>193</v>
      </c>
      <c r="H178" s="933">
        <v>256502</v>
      </c>
      <c r="I178" s="22"/>
    </row>
    <row r="179" spans="1:38" s="38" customFormat="1" ht="66.75" customHeight="1">
      <c r="A179" s="306" t="s">
        <v>1123</v>
      </c>
      <c r="B179" s="602" t="s">
        <v>152</v>
      </c>
      <c r="C179" s="565">
        <v>10</v>
      </c>
      <c r="D179" s="511" t="s">
        <v>174</v>
      </c>
      <c r="E179" s="566" t="s">
        <v>500</v>
      </c>
      <c r="F179" s="567" t="s">
        <v>1122</v>
      </c>
      <c r="G179" s="514"/>
      <c r="H179" s="944">
        <v>504000</v>
      </c>
      <c r="I179" s="29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1:38" s="38" customFormat="1" ht="134.25" customHeight="1">
      <c r="A180" s="294" t="s">
        <v>1124</v>
      </c>
      <c r="B180" s="589" t="s">
        <v>152</v>
      </c>
      <c r="C180" s="467">
        <v>10</v>
      </c>
      <c r="D180" s="469" t="s">
        <v>174</v>
      </c>
      <c r="E180" s="568" t="s">
        <v>500</v>
      </c>
      <c r="F180" s="569" t="s">
        <v>1122</v>
      </c>
      <c r="G180" s="519"/>
      <c r="H180" s="937">
        <v>504000</v>
      </c>
      <c r="I180" s="29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1:38" s="56" customFormat="1" ht="53.25" customHeight="1">
      <c r="A181" s="293" t="s">
        <v>1066</v>
      </c>
      <c r="B181" s="597" t="s">
        <v>152</v>
      </c>
      <c r="C181" s="455">
        <v>10</v>
      </c>
      <c r="D181" s="521" t="s">
        <v>174</v>
      </c>
      <c r="E181" s="570" t="s">
        <v>500</v>
      </c>
      <c r="F181" s="357" t="s">
        <v>1125</v>
      </c>
      <c r="G181" s="522"/>
      <c r="H181" s="945">
        <v>504000</v>
      </c>
      <c r="I181" s="63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</row>
    <row r="182" spans="1:38" s="38" customFormat="1" ht="38.25" customHeight="1">
      <c r="A182" s="283" t="s">
        <v>636</v>
      </c>
      <c r="B182" s="583" t="s">
        <v>152</v>
      </c>
      <c r="C182" s="457">
        <v>10</v>
      </c>
      <c r="D182" s="524" t="s">
        <v>174</v>
      </c>
      <c r="E182" s="525" t="s">
        <v>503</v>
      </c>
      <c r="F182" s="339" t="s">
        <v>1156</v>
      </c>
      <c r="G182" s="526"/>
      <c r="H182" s="946">
        <v>504000</v>
      </c>
      <c r="I182" s="29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1:38" s="38" customFormat="1" ht="38.25" customHeight="1">
      <c r="A183" s="764" t="s">
        <v>192</v>
      </c>
      <c r="B183" s="818" t="s">
        <v>152</v>
      </c>
      <c r="C183" s="461">
        <v>10</v>
      </c>
      <c r="D183" s="766" t="s">
        <v>174</v>
      </c>
      <c r="E183" s="625" t="s">
        <v>500</v>
      </c>
      <c r="F183" s="363" t="s">
        <v>1156</v>
      </c>
      <c r="G183" s="767" t="s">
        <v>193</v>
      </c>
      <c r="H183" s="1743">
        <v>329728</v>
      </c>
      <c r="I183" s="29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1:38" s="38" customFormat="1" ht="28.5" customHeight="1">
      <c r="A184" s="764" t="s">
        <v>192</v>
      </c>
      <c r="B184" s="818" t="s">
        <v>152</v>
      </c>
      <c r="C184" s="461">
        <v>10</v>
      </c>
      <c r="D184" s="766" t="s">
        <v>174</v>
      </c>
      <c r="E184" s="625" t="s">
        <v>500</v>
      </c>
      <c r="F184" s="363" t="s">
        <v>1121</v>
      </c>
      <c r="G184" s="767" t="s">
        <v>193</v>
      </c>
      <c r="H184" s="1743">
        <v>174272</v>
      </c>
      <c r="I184" s="29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1:38" s="38" customFormat="1" ht="27.75" customHeight="1" hidden="1">
      <c r="A185" s="650" t="s">
        <v>161</v>
      </c>
      <c r="B185" s="651" t="s">
        <v>152</v>
      </c>
      <c r="C185" s="642" t="s">
        <v>199</v>
      </c>
      <c r="D185" s="643" t="s">
        <v>154</v>
      </c>
      <c r="E185" s="629" t="s">
        <v>200</v>
      </c>
      <c r="F185" s="644" t="s">
        <v>227</v>
      </c>
      <c r="G185" s="645" t="s">
        <v>162</v>
      </c>
      <c r="H185" s="978">
        <v>0</v>
      </c>
      <c r="I185" s="29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1:38" s="38" customFormat="1" ht="18.75">
      <c r="A186" s="658"/>
      <c r="B186" s="658"/>
      <c r="C186" s="659"/>
      <c r="D186" s="660"/>
      <c r="E186" s="661"/>
      <c r="F186" s="662"/>
      <c r="G186" s="659"/>
      <c r="H186" s="663"/>
      <c r="I186" s="29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1:38" s="38" customFormat="1" ht="18.75">
      <c r="A187" s="652"/>
      <c r="B187" s="652"/>
      <c r="C187" s="653"/>
      <c r="D187" s="654"/>
      <c r="E187" s="655"/>
      <c r="F187" s="656"/>
      <c r="G187" s="653"/>
      <c r="H187" s="657"/>
      <c r="I187" s="29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1:38" s="38" customFormat="1" ht="18.75">
      <c r="A188" s="6"/>
      <c r="B188" s="6"/>
      <c r="C188" s="7"/>
      <c r="D188" s="57"/>
      <c r="E188" s="58"/>
      <c r="F188" s="59"/>
      <c r="G188" s="7"/>
      <c r="H188" s="60"/>
      <c r="I188" s="29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1:38" s="38" customFormat="1" ht="18.75">
      <c r="A189" s="6"/>
      <c r="B189" s="6"/>
      <c r="C189" s="7"/>
      <c r="D189" s="57"/>
      <c r="E189" s="58"/>
      <c r="F189" s="59"/>
      <c r="G189" s="7"/>
      <c r="H189" s="60"/>
      <c r="I189" s="29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1:38" s="38" customFormat="1" ht="18.75">
      <c r="A190" s="6"/>
      <c r="B190" s="6"/>
      <c r="C190" s="7"/>
      <c r="D190" s="57"/>
      <c r="E190" s="58"/>
      <c r="F190" s="59"/>
      <c r="G190" s="7"/>
      <c r="H190" s="60"/>
      <c r="I190" s="29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1:38" s="38" customFormat="1" ht="18.75">
      <c r="A191" s="6"/>
      <c r="B191" s="6"/>
      <c r="C191" s="7"/>
      <c r="D191" s="57"/>
      <c r="E191" s="58"/>
      <c r="F191" s="59"/>
      <c r="G191" s="7"/>
      <c r="H191" s="60"/>
      <c r="I191" s="29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1:38" s="38" customFormat="1" ht="18.75">
      <c r="A192" s="6"/>
      <c r="B192" s="6"/>
      <c r="C192" s="7"/>
      <c r="D192" s="57"/>
      <c r="E192" s="58"/>
      <c r="F192" s="59"/>
      <c r="G192" s="7"/>
      <c r="H192" s="60"/>
      <c r="I192" s="29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1:38" s="38" customFormat="1" ht="18.75">
      <c r="A193" s="6"/>
      <c r="B193" s="6"/>
      <c r="C193" s="7"/>
      <c r="D193" s="57"/>
      <c r="E193" s="58"/>
      <c r="F193" s="59"/>
      <c r="G193" s="7"/>
      <c r="H193" s="60"/>
      <c r="I193" s="29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1:38" s="38" customFormat="1" ht="18.75">
      <c r="A194" s="6"/>
      <c r="B194" s="6"/>
      <c r="C194" s="7"/>
      <c r="D194" s="57"/>
      <c r="E194" s="58"/>
      <c r="F194" s="59"/>
      <c r="G194" s="7"/>
      <c r="H194" s="60"/>
      <c r="I194" s="29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1:38" s="38" customFormat="1" ht="18.75">
      <c r="A195" s="6"/>
      <c r="B195" s="6"/>
      <c r="C195" s="7"/>
      <c r="D195" s="57"/>
      <c r="E195" s="58"/>
      <c r="F195" s="59"/>
      <c r="G195" s="7"/>
      <c r="H195" s="60"/>
      <c r="I195" s="29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1:38" s="38" customFormat="1" ht="18.75">
      <c r="A196" s="6"/>
      <c r="B196" s="6"/>
      <c r="C196" s="7"/>
      <c r="D196" s="57"/>
      <c r="E196" s="58"/>
      <c r="F196" s="59"/>
      <c r="G196" s="7"/>
      <c r="H196" s="60"/>
      <c r="I196" s="29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1:38" s="38" customFormat="1" ht="18.75">
      <c r="A197" s="6"/>
      <c r="B197" s="6"/>
      <c r="C197" s="7"/>
      <c r="D197" s="57"/>
      <c r="E197" s="58"/>
      <c r="F197" s="59"/>
      <c r="G197" s="7"/>
      <c r="H197" s="60"/>
      <c r="I197" s="29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1:38" s="38" customFormat="1" ht="18.75">
      <c r="A198" s="6"/>
      <c r="B198" s="6"/>
      <c r="C198" s="7"/>
      <c r="D198" s="57"/>
      <c r="E198" s="58"/>
      <c r="F198" s="59"/>
      <c r="G198" s="7"/>
      <c r="H198" s="60"/>
      <c r="I198" s="29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1:38" s="38" customFormat="1" ht="18.75">
      <c r="A199" s="6"/>
      <c r="B199" s="6"/>
      <c r="C199" s="7"/>
      <c r="D199" s="57"/>
      <c r="E199" s="58"/>
      <c r="F199" s="59"/>
      <c r="G199" s="7"/>
      <c r="H199" s="60"/>
      <c r="I199" s="29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1:38" s="38" customFormat="1" ht="18.75">
      <c r="A200" s="6"/>
      <c r="B200" s="6"/>
      <c r="C200" s="7"/>
      <c r="D200" s="57"/>
      <c r="E200" s="58"/>
      <c r="F200" s="59"/>
      <c r="G200" s="7"/>
      <c r="H200" s="60"/>
      <c r="I200" s="29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1:38" s="38" customFormat="1" ht="18.75">
      <c r="A201" s="6"/>
      <c r="B201" s="6"/>
      <c r="C201" s="7"/>
      <c r="D201" s="57"/>
      <c r="E201" s="58"/>
      <c r="F201" s="59"/>
      <c r="G201" s="7"/>
      <c r="H201" s="60"/>
      <c r="I201" s="29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1:38" s="38" customFormat="1" ht="18.75">
      <c r="A202" s="6"/>
      <c r="B202" s="6"/>
      <c r="C202" s="7"/>
      <c r="D202" s="57"/>
      <c r="E202" s="58"/>
      <c r="F202" s="59"/>
      <c r="G202" s="7"/>
      <c r="H202" s="60"/>
      <c r="I202" s="29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1:38" s="38" customFormat="1" ht="18.75">
      <c r="A203" s="6"/>
      <c r="B203" s="6"/>
      <c r="C203" s="7"/>
      <c r="D203" s="57"/>
      <c r="E203" s="58"/>
      <c r="F203" s="59"/>
      <c r="G203" s="7"/>
      <c r="H203" s="60"/>
      <c r="I203" s="29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1:38" s="38" customFormat="1" ht="18.75">
      <c r="A204" s="6"/>
      <c r="B204" s="6"/>
      <c r="C204" s="7"/>
      <c r="D204" s="57"/>
      <c r="E204" s="58"/>
      <c r="F204" s="59"/>
      <c r="G204" s="7"/>
      <c r="H204" s="60"/>
      <c r="I204" s="29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1:38" s="38" customFormat="1" ht="18.75">
      <c r="A205" s="6"/>
      <c r="B205" s="6"/>
      <c r="C205" s="7"/>
      <c r="D205" s="57"/>
      <c r="E205" s="58"/>
      <c r="F205" s="59"/>
      <c r="G205" s="7"/>
      <c r="H205" s="60"/>
      <c r="I205" s="29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1:38" s="38" customFormat="1" ht="18.75">
      <c r="A206" s="6"/>
      <c r="B206" s="6"/>
      <c r="C206" s="7"/>
      <c r="D206" s="57"/>
      <c r="E206" s="58"/>
      <c r="F206" s="59"/>
      <c r="G206" s="7"/>
      <c r="H206" s="60"/>
      <c r="I206" s="29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1:38" s="38" customFormat="1" ht="18.75">
      <c r="A207" s="6"/>
      <c r="B207" s="6"/>
      <c r="C207" s="7"/>
      <c r="D207" s="57"/>
      <c r="E207" s="58"/>
      <c r="F207" s="59"/>
      <c r="G207" s="7"/>
      <c r="H207" s="60"/>
      <c r="I207" s="29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1:38" s="38" customFormat="1" ht="18.75">
      <c r="A208" s="6"/>
      <c r="B208" s="6"/>
      <c r="C208" s="7"/>
      <c r="D208" s="57"/>
      <c r="E208" s="58"/>
      <c r="F208" s="59"/>
      <c r="G208" s="7"/>
      <c r="H208" s="60"/>
      <c r="I208" s="29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1:38" s="38" customFormat="1" ht="18.75">
      <c r="A209" s="6"/>
      <c r="B209" s="6"/>
      <c r="C209" s="7"/>
      <c r="D209" s="57"/>
      <c r="E209" s="58"/>
      <c r="F209" s="59"/>
      <c r="G209" s="7"/>
      <c r="H209" s="60"/>
      <c r="I209" s="29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1:38" s="38" customFormat="1" ht="18.75">
      <c r="A210" s="6"/>
      <c r="B210" s="6"/>
      <c r="C210" s="7"/>
      <c r="D210" s="57"/>
      <c r="E210" s="58"/>
      <c r="F210" s="59"/>
      <c r="G210" s="7"/>
      <c r="H210" s="60"/>
      <c r="I210" s="29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1:38" s="38" customFormat="1" ht="18.75">
      <c r="A211" s="6"/>
      <c r="B211" s="6"/>
      <c r="C211" s="7"/>
      <c r="D211" s="57"/>
      <c r="E211" s="58"/>
      <c r="F211" s="59"/>
      <c r="G211" s="7"/>
      <c r="H211" s="60"/>
      <c r="I211" s="29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1:38" s="38" customFormat="1" ht="18.75">
      <c r="A212" s="6"/>
      <c r="B212" s="6"/>
      <c r="C212" s="7"/>
      <c r="D212" s="57"/>
      <c r="E212" s="58"/>
      <c r="F212" s="59"/>
      <c r="G212" s="7"/>
      <c r="H212" s="60"/>
      <c r="I212" s="29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1:38" s="38" customFormat="1" ht="18.75">
      <c r="A213" s="6"/>
      <c r="B213" s="6"/>
      <c r="C213" s="7"/>
      <c r="D213" s="57"/>
      <c r="E213" s="58"/>
      <c r="F213" s="59"/>
      <c r="G213" s="7"/>
      <c r="H213" s="60"/>
      <c r="I213" s="29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1:38" s="38" customFormat="1" ht="18.75">
      <c r="A214" s="6"/>
      <c r="B214" s="6"/>
      <c r="C214" s="7"/>
      <c r="D214" s="57"/>
      <c r="E214" s="58"/>
      <c r="F214" s="59"/>
      <c r="G214" s="7"/>
      <c r="H214" s="60"/>
      <c r="I214" s="29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1:38" s="38" customFormat="1" ht="18.75">
      <c r="A215" s="6"/>
      <c r="B215" s="6"/>
      <c r="C215" s="7"/>
      <c r="D215" s="57"/>
      <c r="E215" s="58"/>
      <c r="F215" s="59"/>
      <c r="G215" s="7"/>
      <c r="H215" s="60"/>
      <c r="I215" s="29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1:38" s="38" customFormat="1" ht="18.75">
      <c r="A216" s="6"/>
      <c r="B216" s="6"/>
      <c r="C216" s="7"/>
      <c r="D216" s="57"/>
      <c r="E216" s="58"/>
      <c r="F216" s="59"/>
      <c r="G216" s="7"/>
      <c r="H216" s="60"/>
      <c r="I216" s="29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1:38" s="38" customFormat="1" ht="18.75">
      <c r="A217" s="6"/>
      <c r="B217" s="6"/>
      <c r="C217" s="7"/>
      <c r="D217" s="57"/>
      <c r="E217" s="58"/>
      <c r="F217" s="59"/>
      <c r="G217" s="7"/>
      <c r="H217" s="60"/>
      <c r="I217" s="29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1:38" s="38" customFormat="1" ht="18.75">
      <c r="A218" s="6"/>
      <c r="B218" s="6"/>
      <c r="C218" s="7"/>
      <c r="D218" s="57"/>
      <c r="E218" s="58"/>
      <c r="F218" s="59"/>
      <c r="G218" s="7"/>
      <c r="H218" s="60"/>
      <c r="I218" s="29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1:38" s="38" customFormat="1" ht="18.75">
      <c r="A219" s="6"/>
      <c r="B219" s="6"/>
      <c r="C219" s="7"/>
      <c r="D219" s="57"/>
      <c r="E219" s="58"/>
      <c r="F219" s="59"/>
      <c r="G219" s="7"/>
      <c r="H219" s="60"/>
      <c r="I219" s="29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1:38" s="38" customFormat="1" ht="18.75">
      <c r="A220" s="6"/>
      <c r="B220" s="6"/>
      <c r="C220" s="7"/>
      <c r="D220" s="57"/>
      <c r="E220" s="58"/>
      <c r="F220" s="59"/>
      <c r="G220" s="7"/>
      <c r="H220" s="60"/>
      <c r="I220" s="29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1:38" s="38" customFormat="1" ht="18.75">
      <c r="A221" s="6"/>
      <c r="B221" s="6"/>
      <c r="C221" s="7"/>
      <c r="D221" s="57"/>
      <c r="E221" s="58"/>
      <c r="F221" s="59"/>
      <c r="G221" s="7"/>
      <c r="H221" s="60"/>
      <c r="I221" s="29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1:38" s="38" customFormat="1" ht="18.75">
      <c r="A222" s="6"/>
      <c r="B222" s="6"/>
      <c r="C222" s="7"/>
      <c r="D222" s="57"/>
      <c r="E222" s="58"/>
      <c r="F222" s="59"/>
      <c r="G222" s="7"/>
      <c r="H222" s="60"/>
      <c r="I222" s="29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</sheetData>
  <sheetProtection/>
  <mergeCells count="8">
    <mergeCell ref="A1:H1"/>
    <mergeCell ref="A2:H2"/>
    <mergeCell ref="A3:H3"/>
    <mergeCell ref="A4:H4"/>
    <mergeCell ref="A5:H5"/>
    <mergeCell ref="A8:H8"/>
    <mergeCell ref="A6:G6"/>
    <mergeCell ref="A7:G7"/>
  </mergeCells>
  <printOptions/>
  <pageMargins left="0.7086614173228347" right="0.1968503937007874" top="0.3937007874015748" bottom="0.31496062992125984" header="0.31496062992125984" footer="0.2362204724409449"/>
  <pageSetup blackAndWhite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47"/>
  <sheetViews>
    <sheetView view="pageBreakPreview" zoomScaleNormal="70" zoomScaleSheetLayoutView="100" zoomScalePageLayoutView="0" workbookViewId="0" topLeftCell="A10">
      <selection activeCell="F71" sqref="F71"/>
    </sheetView>
  </sheetViews>
  <sheetFormatPr defaultColWidth="9.140625" defaultRowHeight="15"/>
  <cols>
    <col min="1" max="1" width="57.421875" style="6" customWidth="1"/>
    <col min="2" max="2" width="6.00390625" style="6" customWidth="1"/>
    <col min="3" max="3" width="6.421875" style="10" customWidth="1"/>
    <col min="4" max="4" width="6.57421875" style="11" customWidth="1"/>
    <col min="5" max="5" width="6.00390625" style="4" customWidth="1"/>
    <col min="6" max="6" width="7.421875" style="5" customWidth="1"/>
    <col min="7" max="7" width="5.7109375" style="10" customWidth="1"/>
    <col min="8" max="8" width="10.57421875" style="12" customWidth="1"/>
    <col min="9" max="9" width="10.140625" style="61" customWidth="1"/>
    <col min="10" max="10" width="17.421875" style="1" customWidth="1"/>
    <col min="11" max="38" width="9.140625" style="1" customWidth="1"/>
  </cols>
  <sheetData>
    <row r="1" spans="1:8" s="64" customFormat="1" ht="15.75" customHeight="1">
      <c r="A1" s="1644" t="s">
        <v>261</v>
      </c>
      <c r="B1" s="1644"/>
      <c r="C1" s="1644"/>
      <c r="D1" s="1644"/>
      <c r="E1" s="1644"/>
      <c r="F1" s="1644"/>
      <c r="G1" s="1644"/>
      <c r="H1" s="1644"/>
    </row>
    <row r="2" spans="1:8" s="64" customFormat="1" ht="15.75" customHeight="1">
      <c r="A2" s="1644" t="s">
        <v>425</v>
      </c>
      <c r="B2" s="1644"/>
      <c r="C2" s="1644"/>
      <c r="D2" s="1644"/>
      <c r="E2" s="1644"/>
      <c r="F2" s="1644"/>
      <c r="G2" s="1644"/>
      <c r="H2" s="1644"/>
    </row>
    <row r="3" spans="1:8" s="64" customFormat="1" ht="15.75" customHeight="1">
      <c r="A3" s="1644" t="s">
        <v>434</v>
      </c>
      <c r="B3" s="1644"/>
      <c r="C3" s="1644"/>
      <c r="D3" s="1644"/>
      <c r="E3" s="1644"/>
      <c r="F3" s="1644"/>
      <c r="G3" s="1644"/>
      <c r="H3" s="1644"/>
    </row>
    <row r="4" spans="1:8" s="65" customFormat="1" ht="16.5" customHeight="1">
      <c r="A4" s="1640" t="s">
        <v>426</v>
      </c>
      <c r="B4" s="1640"/>
      <c r="C4" s="1640"/>
      <c r="D4" s="1640"/>
      <c r="E4" s="1640"/>
      <c r="F4" s="1640"/>
      <c r="G4" s="1640"/>
      <c r="H4" s="1640"/>
    </row>
    <row r="5" spans="1:8" s="65" customFormat="1" ht="16.5" customHeight="1">
      <c r="A5" s="1640" t="s">
        <v>369</v>
      </c>
      <c r="B5" s="1640"/>
      <c r="C5" s="1640"/>
      <c r="D5" s="1640"/>
      <c r="E5" s="1640"/>
      <c r="F5" s="1640"/>
      <c r="G5" s="1640"/>
      <c r="H5" s="1640"/>
    </row>
    <row r="6" spans="1:7" s="65" customFormat="1" ht="16.5" customHeight="1">
      <c r="A6" s="1676"/>
      <c r="B6" s="1676"/>
      <c r="C6" s="1676"/>
      <c r="D6" s="1676"/>
      <c r="E6" s="1676"/>
      <c r="F6" s="1676"/>
      <c r="G6" s="1676"/>
    </row>
    <row r="7" spans="1:7" s="65" customFormat="1" ht="16.5" customHeight="1">
      <c r="A7" s="1676"/>
      <c r="B7" s="1676"/>
      <c r="C7" s="1676"/>
      <c r="D7" s="1676"/>
      <c r="E7" s="1676"/>
      <c r="F7" s="1676"/>
      <c r="G7" s="1676"/>
    </row>
    <row r="8" spans="1:8" s="65" customFormat="1" ht="66" customHeight="1">
      <c r="A8" s="1680" t="s">
        <v>406</v>
      </c>
      <c r="B8" s="1680"/>
      <c r="C8" s="1680"/>
      <c r="D8" s="1680"/>
      <c r="E8" s="1680"/>
      <c r="F8" s="1680"/>
      <c r="G8" s="1680"/>
      <c r="H8" s="1680"/>
    </row>
    <row r="9" spans="1:8" s="2" customFormat="1" ht="18">
      <c r="A9" s="69"/>
      <c r="B9" s="69"/>
      <c r="C9" s="70"/>
      <c r="D9" s="70"/>
      <c r="E9" s="70"/>
      <c r="F9" s="70"/>
      <c r="G9" s="71"/>
      <c r="H9" s="71" t="s">
        <v>201</v>
      </c>
    </row>
    <row r="10" spans="1:38" s="20" customFormat="1" ht="54" customHeight="1">
      <c r="A10" s="8" t="s">
        <v>203</v>
      </c>
      <c r="B10" s="266" t="s">
        <v>151</v>
      </c>
      <c r="C10" s="9" t="s">
        <v>147</v>
      </c>
      <c r="D10" s="14" t="s">
        <v>148</v>
      </c>
      <c r="E10" s="15" t="s">
        <v>202</v>
      </c>
      <c r="F10" s="16"/>
      <c r="G10" s="17" t="s">
        <v>149</v>
      </c>
      <c r="H10" s="18" t="s">
        <v>260</v>
      </c>
      <c r="I10" s="18" t="s">
        <v>259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38" customFormat="1" ht="18.75">
      <c r="A11" s="268" t="s">
        <v>156</v>
      </c>
      <c r="B11" s="30"/>
      <c r="C11" s="31"/>
      <c r="D11" s="32"/>
      <c r="E11" s="33"/>
      <c r="F11" s="34"/>
      <c r="G11" s="35"/>
      <c r="H11" s="36">
        <f>SUM(H13,H47,H54,H65,H75,H83,H89,H99,H105,H111)</f>
        <v>824.5</v>
      </c>
      <c r="I11" s="36">
        <f>SUM(I13,I47,I54,I65,I75,I83,I89,I99,I105,I111)</f>
        <v>557.5</v>
      </c>
      <c r="J11" s="6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38" customFormat="1" ht="31.5">
      <c r="A12" s="270" t="s">
        <v>379</v>
      </c>
      <c r="B12" s="307" t="s">
        <v>152</v>
      </c>
      <c r="C12" s="308"/>
      <c r="D12" s="309"/>
      <c r="E12" s="310"/>
      <c r="F12" s="311"/>
      <c r="G12" s="312"/>
      <c r="H12" s="313">
        <f>SUM(H11)</f>
        <v>824.5</v>
      </c>
      <c r="I12" s="313">
        <f>SUM(I11)</f>
        <v>557.5</v>
      </c>
      <c r="J12" s="6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8" customFormat="1" ht="18.75">
      <c r="A13" s="271" t="s">
        <v>157</v>
      </c>
      <c r="B13" s="314" t="s">
        <v>152</v>
      </c>
      <c r="C13" s="315" t="s">
        <v>153</v>
      </c>
      <c r="D13" s="316"/>
      <c r="E13" s="317"/>
      <c r="F13" s="318"/>
      <c r="G13" s="319"/>
      <c r="H13" s="320">
        <f>H14+H19+H29+H34</f>
        <v>505.8</v>
      </c>
      <c r="I13" s="320">
        <f>I14+I19+I29+I34</f>
        <v>314.7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38" customFormat="1" ht="47.25">
      <c r="A14" s="272" t="s">
        <v>158</v>
      </c>
      <c r="B14" s="321" t="s">
        <v>152</v>
      </c>
      <c r="C14" s="322" t="s">
        <v>153</v>
      </c>
      <c r="D14" s="323" t="s">
        <v>154</v>
      </c>
      <c r="E14" s="324"/>
      <c r="F14" s="325"/>
      <c r="G14" s="326"/>
      <c r="H14" s="327">
        <f aca="true" t="shared" si="0" ref="H14:I17">+H15</f>
        <v>120</v>
      </c>
      <c r="I14" s="327">
        <f t="shared" si="0"/>
        <v>90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0" customFormat="1" ht="31.5">
      <c r="A15" s="273" t="s">
        <v>236</v>
      </c>
      <c r="B15" s="328" t="s">
        <v>152</v>
      </c>
      <c r="C15" s="329" t="s">
        <v>153</v>
      </c>
      <c r="D15" s="330" t="s">
        <v>154</v>
      </c>
      <c r="E15" s="331" t="s">
        <v>235</v>
      </c>
      <c r="F15" s="332" t="s">
        <v>205</v>
      </c>
      <c r="G15" s="333"/>
      <c r="H15" s="334">
        <f t="shared" si="0"/>
        <v>120</v>
      </c>
      <c r="I15" s="334">
        <f t="shared" si="0"/>
        <v>90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s="42" customFormat="1" ht="19.5">
      <c r="A16" s="274" t="s">
        <v>238</v>
      </c>
      <c r="B16" s="335" t="s">
        <v>152</v>
      </c>
      <c r="C16" s="336" t="s">
        <v>153</v>
      </c>
      <c r="D16" s="337" t="s">
        <v>154</v>
      </c>
      <c r="E16" s="338" t="s">
        <v>237</v>
      </c>
      <c r="F16" s="339" t="s">
        <v>205</v>
      </c>
      <c r="G16" s="340"/>
      <c r="H16" s="341">
        <f t="shared" si="0"/>
        <v>120</v>
      </c>
      <c r="I16" s="341">
        <f t="shared" si="0"/>
        <v>90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s="42" customFormat="1" ht="31.5">
      <c r="A17" s="275" t="s">
        <v>212</v>
      </c>
      <c r="B17" s="342" t="s">
        <v>152</v>
      </c>
      <c r="C17" s="343" t="s">
        <v>153</v>
      </c>
      <c r="D17" s="344" t="s">
        <v>154</v>
      </c>
      <c r="E17" s="345" t="s">
        <v>237</v>
      </c>
      <c r="F17" s="346" t="s">
        <v>211</v>
      </c>
      <c r="G17" s="347"/>
      <c r="H17" s="348">
        <f t="shared" si="0"/>
        <v>120</v>
      </c>
      <c r="I17" s="348">
        <f t="shared" si="0"/>
        <v>90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s="42" customFormat="1" ht="78.75">
      <c r="A18" s="135" t="s">
        <v>160</v>
      </c>
      <c r="B18" s="349" t="s">
        <v>152</v>
      </c>
      <c r="C18" s="350" t="s">
        <v>153</v>
      </c>
      <c r="D18" s="351" t="s">
        <v>154</v>
      </c>
      <c r="E18" s="352" t="s">
        <v>237</v>
      </c>
      <c r="F18" s="353" t="s">
        <v>211</v>
      </c>
      <c r="G18" s="354" t="s">
        <v>155</v>
      </c>
      <c r="H18" s="355">
        <v>120</v>
      </c>
      <c r="I18" s="355">
        <v>90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s="42" customFormat="1" ht="63">
      <c r="A19" s="272" t="s">
        <v>167</v>
      </c>
      <c r="B19" s="321" t="s">
        <v>152</v>
      </c>
      <c r="C19" s="322" t="s">
        <v>153</v>
      </c>
      <c r="D19" s="322" t="s">
        <v>159</v>
      </c>
      <c r="E19" s="323"/>
      <c r="F19" s="326"/>
      <c r="G19" s="322"/>
      <c r="H19" s="327">
        <f>SUM(H20,H24)</f>
        <v>146</v>
      </c>
      <c r="I19" s="327">
        <f>SUM(I20,I24)</f>
        <v>82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s="42" customFormat="1" ht="78.75" hidden="1">
      <c r="A20" s="273" t="s">
        <v>407</v>
      </c>
      <c r="B20" s="328" t="s">
        <v>152</v>
      </c>
      <c r="C20" s="329" t="s">
        <v>153</v>
      </c>
      <c r="D20" s="330" t="s">
        <v>159</v>
      </c>
      <c r="E20" s="356" t="s">
        <v>171</v>
      </c>
      <c r="F20" s="357" t="s">
        <v>205</v>
      </c>
      <c r="G20" s="333"/>
      <c r="H20" s="334">
        <f>+H21</f>
        <v>0</v>
      </c>
      <c r="I20" s="334">
        <f>+I21</f>
        <v>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2" customFormat="1" ht="110.25" hidden="1">
      <c r="A21" s="276" t="s">
        <v>408</v>
      </c>
      <c r="B21" s="358" t="s">
        <v>152</v>
      </c>
      <c r="C21" s="336" t="s">
        <v>153</v>
      </c>
      <c r="D21" s="337" t="s">
        <v>159</v>
      </c>
      <c r="E21" s="338" t="s">
        <v>228</v>
      </c>
      <c r="F21" s="339" t="s">
        <v>205</v>
      </c>
      <c r="G21" s="340"/>
      <c r="H21" s="341">
        <f>SUM(H22)</f>
        <v>0</v>
      </c>
      <c r="I21" s="341">
        <f>SUM(I22)</f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2" customFormat="1" ht="31.5" hidden="1">
      <c r="A22" s="275" t="s">
        <v>230</v>
      </c>
      <c r="B22" s="342" t="s">
        <v>152</v>
      </c>
      <c r="C22" s="343" t="s">
        <v>153</v>
      </c>
      <c r="D22" s="344" t="s">
        <v>159</v>
      </c>
      <c r="E22" s="345" t="s">
        <v>228</v>
      </c>
      <c r="F22" s="346" t="s">
        <v>229</v>
      </c>
      <c r="G22" s="347"/>
      <c r="H22" s="348">
        <f>SUM(H23)</f>
        <v>0</v>
      </c>
      <c r="I22" s="348">
        <f>SUM(I23)</f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9" s="260" customFormat="1" ht="31.5" hidden="1">
      <c r="A23" s="277" t="s">
        <v>161</v>
      </c>
      <c r="B23" s="359" t="s">
        <v>152</v>
      </c>
      <c r="C23" s="360" t="s">
        <v>153</v>
      </c>
      <c r="D23" s="361" t="s">
        <v>159</v>
      </c>
      <c r="E23" s="362" t="s">
        <v>228</v>
      </c>
      <c r="F23" s="363" t="s">
        <v>229</v>
      </c>
      <c r="G23" s="364" t="s">
        <v>162</v>
      </c>
      <c r="H23" s="365">
        <v>0</v>
      </c>
      <c r="I23" s="365">
        <v>0</v>
      </c>
    </row>
    <row r="24" spans="1:38" s="42" customFormat="1" ht="31.5">
      <c r="A24" s="273" t="s">
        <v>240</v>
      </c>
      <c r="B24" s="328" t="s">
        <v>152</v>
      </c>
      <c r="C24" s="329" t="s">
        <v>153</v>
      </c>
      <c r="D24" s="330" t="s">
        <v>159</v>
      </c>
      <c r="E24" s="356" t="s">
        <v>239</v>
      </c>
      <c r="F24" s="357" t="s">
        <v>205</v>
      </c>
      <c r="G24" s="333"/>
      <c r="H24" s="334">
        <f>+H25</f>
        <v>146</v>
      </c>
      <c r="I24" s="334">
        <f>+I25</f>
        <v>82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42" customFormat="1" ht="31.5">
      <c r="A25" s="274" t="s">
        <v>242</v>
      </c>
      <c r="B25" s="335" t="s">
        <v>152</v>
      </c>
      <c r="C25" s="336" t="s">
        <v>153</v>
      </c>
      <c r="D25" s="337" t="s">
        <v>159</v>
      </c>
      <c r="E25" s="338" t="s">
        <v>241</v>
      </c>
      <c r="F25" s="339" t="s">
        <v>205</v>
      </c>
      <c r="G25" s="340"/>
      <c r="H25" s="341">
        <f>+H26</f>
        <v>146</v>
      </c>
      <c r="I25" s="341">
        <f>+I26</f>
        <v>82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9" s="41" customFormat="1" ht="31.5">
      <c r="A26" s="275" t="s">
        <v>212</v>
      </c>
      <c r="B26" s="342" t="s">
        <v>152</v>
      </c>
      <c r="C26" s="343" t="s">
        <v>153</v>
      </c>
      <c r="D26" s="344" t="s">
        <v>159</v>
      </c>
      <c r="E26" s="345" t="s">
        <v>241</v>
      </c>
      <c r="F26" s="346" t="s">
        <v>211</v>
      </c>
      <c r="G26" s="347"/>
      <c r="H26" s="348">
        <f>SUM(H27:H28)</f>
        <v>146</v>
      </c>
      <c r="I26" s="348">
        <f>SUM(I27:I28)</f>
        <v>82</v>
      </c>
    </row>
    <row r="27" spans="1:9" s="41" customFormat="1" ht="78.75">
      <c r="A27" s="278" t="s">
        <v>160</v>
      </c>
      <c r="B27" s="349" t="s">
        <v>152</v>
      </c>
      <c r="C27" s="366" t="s">
        <v>153</v>
      </c>
      <c r="D27" s="351" t="s">
        <v>159</v>
      </c>
      <c r="E27" s="352" t="s">
        <v>241</v>
      </c>
      <c r="F27" s="353" t="s">
        <v>211</v>
      </c>
      <c r="G27" s="354" t="s">
        <v>155</v>
      </c>
      <c r="H27" s="355">
        <v>145</v>
      </c>
      <c r="I27" s="355">
        <v>81</v>
      </c>
    </row>
    <row r="28" spans="1:9" s="41" customFormat="1" ht="19.5">
      <c r="A28" s="278" t="s">
        <v>163</v>
      </c>
      <c r="B28" s="349" t="s">
        <v>152</v>
      </c>
      <c r="C28" s="366" t="s">
        <v>153</v>
      </c>
      <c r="D28" s="351" t="s">
        <v>159</v>
      </c>
      <c r="E28" s="352" t="s">
        <v>241</v>
      </c>
      <c r="F28" s="353" t="s">
        <v>211</v>
      </c>
      <c r="G28" s="354" t="s">
        <v>164</v>
      </c>
      <c r="H28" s="355">
        <v>1</v>
      </c>
      <c r="I28" s="355">
        <v>1</v>
      </c>
    </row>
    <row r="29" spans="1:9" s="37" customFormat="1" ht="18.75" hidden="1">
      <c r="A29" s="279" t="s">
        <v>165</v>
      </c>
      <c r="B29" s="321" t="s">
        <v>152</v>
      </c>
      <c r="C29" s="326" t="s">
        <v>153</v>
      </c>
      <c r="D29" s="322" t="s">
        <v>166</v>
      </c>
      <c r="E29" s="324"/>
      <c r="F29" s="325"/>
      <c r="G29" s="367"/>
      <c r="H29" s="327">
        <f>H30</f>
        <v>0</v>
      </c>
      <c r="I29" s="327">
        <f>I30</f>
        <v>0</v>
      </c>
    </row>
    <row r="30" spans="1:9" s="37" customFormat="1" ht="31.5" hidden="1">
      <c r="A30" s="280" t="s">
        <v>249</v>
      </c>
      <c r="B30" s="368" t="s">
        <v>152</v>
      </c>
      <c r="C30" s="369" t="s">
        <v>153</v>
      </c>
      <c r="D30" s="370" t="s">
        <v>166</v>
      </c>
      <c r="E30" s="371" t="s">
        <v>248</v>
      </c>
      <c r="F30" s="372" t="s">
        <v>205</v>
      </c>
      <c r="G30" s="373"/>
      <c r="H30" s="374">
        <f>H31</f>
        <v>0</v>
      </c>
      <c r="I30" s="374">
        <f>I31</f>
        <v>0</v>
      </c>
    </row>
    <row r="31" spans="1:38" s="42" customFormat="1" ht="19.5" hidden="1">
      <c r="A31" s="274" t="s">
        <v>255</v>
      </c>
      <c r="B31" s="335" t="s">
        <v>152</v>
      </c>
      <c r="C31" s="336" t="s">
        <v>153</v>
      </c>
      <c r="D31" s="337" t="s">
        <v>166</v>
      </c>
      <c r="E31" s="375" t="s">
        <v>254</v>
      </c>
      <c r="F31" s="376" t="s">
        <v>205</v>
      </c>
      <c r="G31" s="340"/>
      <c r="H31" s="341">
        <f>+H32</f>
        <v>0</v>
      </c>
      <c r="I31" s="341">
        <f>+I32</f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42" customFormat="1" ht="19.5" hidden="1">
      <c r="A32" s="275" t="s">
        <v>257</v>
      </c>
      <c r="B32" s="342" t="s">
        <v>152</v>
      </c>
      <c r="C32" s="343" t="s">
        <v>153</v>
      </c>
      <c r="D32" s="344" t="s">
        <v>166</v>
      </c>
      <c r="E32" s="377" t="s">
        <v>254</v>
      </c>
      <c r="F32" s="378" t="s">
        <v>256</v>
      </c>
      <c r="G32" s="347"/>
      <c r="H32" s="348">
        <f>+H33</f>
        <v>0</v>
      </c>
      <c r="I32" s="348">
        <f>+I33</f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9" s="37" customFormat="1" ht="31.5" hidden="1">
      <c r="A33" s="281" t="s">
        <v>161</v>
      </c>
      <c r="B33" s="379" t="s">
        <v>152</v>
      </c>
      <c r="C33" s="350" t="s">
        <v>153</v>
      </c>
      <c r="D33" s="350" t="s">
        <v>166</v>
      </c>
      <c r="E33" s="380" t="s">
        <v>254</v>
      </c>
      <c r="F33" s="381" t="s">
        <v>256</v>
      </c>
      <c r="G33" s="350" t="s">
        <v>162</v>
      </c>
      <c r="H33" s="382"/>
      <c r="I33" s="382"/>
    </row>
    <row r="34" spans="1:9" s="27" customFormat="1" ht="18.75">
      <c r="A34" s="272" t="s">
        <v>168</v>
      </c>
      <c r="B34" s="321" t="s">
        <v>152</v>
      </c>
      <c r="C34" s="322" t="s">
        <v>153</v>
      </c>
      <c r="D34" s="323" t="s">
        <v>169</v>
      </c>
      <c r="E34" s="383"/>
      <c r="F34" s="384"/>
      <c r="G34" s="326"/>
      <c r="H34" s="327">
        <f>SUM(H35,H39)</f>
        <v>239.8</v>
      </c>
      <c r="I34" s="327">
        <f>SUM(I35,I39)</f>
        <v>142.7</v>
      </c>
    </row>
    <row r="35" spans="1:9" s="43" customFormat="1" ht="31.5">
      <c r="A35" s="282" t="s">
        <v>244</v>
      </c>
      <c r="B35" s="385" t="s">
        <v>152</v>
      </c>
      <c r="C35" s="369" t="s">
        <v>153</v>
      </c>
      <c r="D35" s="386">
        <v>13</v>
      </c>
      <c r="E35" s="387" t="s">
        <v>243</v>
      </c>
      <c r="F35" s="388" t="s">
        <v>205</v>
      </c>
      <c r="G35" s="389"/>
      <c r="H35" s="390">
        <f>+H36</f>
        <v>22</v>
      </c>
      <c r="I35" s="390">
        <f>+I36</f>
        <v>20.7</v>
      </c>
    </row>
    <row r="36" spans="1:9" s="27" customFormat="1" ht="31.5">
      <c r="A36" s="283" t="s">
        <v>381</v>
      </c>
      <c r="B36" s="391" t="s">
        <v>152</v>
      </c>
      <c r="C36" s="392" t="s">
        <v>153</v>
      </c>
      <c r="D36" s="393">
        <v>13</v>
      </c>
      <c r="E36" s="394" t="s">
        <v>245</v>
      </c>
      <c r="F36" s="395" t="s">
        <v>205</v>
      </c>
      <c r="G36" s="392"/>
      <c r="H36" s="396">
        <f>H37</f>
        <v>22</v>
      </c>
      <c r="I36" s="396">
        <f>I37</f>
        <v>20.7</v>
      </c>
    </row>
    <row r="37" spans="1:9" s="27" customFormat="1" ht="31.5">
      <c r="A37" s="284" t="s">
        <v>247</v>
      </c>
      <c r="B37" s="397" t="s">
        <v>152</v>
      </c>
      <c r="C37" s="398" t="s">
        <v>153</v>
      </c>
      <c r="D37" s="399">
        <v>13</v>
      </c>
      <c r="E37" s="400" t="s">
        <v>245</v>
      </c>
      <c r="F37" s="401" t="s">
        <v>246</v>
      </c>
      <c r="G37" s="402"/>
      <c r="H37" s="403">
        <f>H38</f>
        <v>22</v>
      </c>
      <c r="I37" s="403">
        <f>I38</f>
        <v>20.7</v>
      </c>
    </row>
    <row r="38" spans="1:9" s="27" customFormat="1" ht="31.5">
      <c r="A38" s="285" t="s">
        <v>161</v>
      </c>
      <c r="B38" s="349" t="s">
        <v>152</v>
      </c>
      <c r="C38" s="404" t="s">
        <v>153</v>
      </c>
      <c r="D38" s="405">
        <v>13</v>
      </c>
      <c r="E38" s="406" t="s">
        <v>245</v>
      </c>
      <c r="F38" s="407" t="s">
        <v>246</v>
      </c>
      <c r="G38" s="408" t="s">
        <v>162</v>
      </c>
      <c r="H38" s="409">
        <v>22</v>
      </c>
      <c r="I38" s="409">
        <v>20.7</v>
      </c>
    </row>
    <row r="39" spans="1:9" s="27" customFormat="1" ht="31.5">
      <c r="A39" s="286" t="s">
        <v>249</v>
      </c>
      <c r="B39" s="368" t="s">
        <v>152</v>
      </c>
      <c r="C39" s="410" t="s">
        <v>153</v>
      </c>
      <c r="D39" s="411" t="s">
        <v>169</v>
      </c>
      <c r="E39" s="412" t="s">
        <v>248</v>
      </c>
      <c r="F39" s="413" t="s">
        <v>205</v>
      </c>
      <c r="G39" s="410"/>
      <c r="H39" s="374">
        <f>+H40</f>
        <v>217.8</v>
      </c>
      <c r="I39" s="374">
        <f>+I40</f>
        <v>122</v>
      </c>
    </row>
    <row r="40" spans="1:9" s="27" customFormat="1" ht="31.5">
      <c r="A40" s="287" t="s">
        <v>251</v>
      </c>
      <c r="B40" s="414" t="s">
        <v>152</v>
      </c>
      <c r="C40" s="415" t="s">
        <v>153</v>
      </c>
      <c r="D40" s="415" t="s">
        <v>169</v>
      </c>
      <c r="E40" s="416" t="s">
        <v>250</v>
      </c>
      <c r="F40" s="395" t="s">
        <v>205</v>
      </c>
      <c r="G40" s="417"/>
      <c r="H40" s="396">
        <f>+H41+H45</f>
        <v>217.8</v>
      </c>
      <c r="I40" s="396">
        <f>+I41+I45</f>
        <v>122</v>
      </c>
    </row>
    <row r="41" spans="1:255" s="45" customFormat="1" ht="31.5">
      <c r="A41" s="288" t="s">
        <v>208</v>
      </c>
      <c r="B41" s="418" t="s">
        <v>152</v>
      </c>
      <c r="C41" s="419" t="s">
        <v>153</v>
      </c>
      <c r="D41" s="419">
        <v>13</v>
      </c>
      <c r="E41" s="420" t="s">
        <v>250</v>
      </c>
      <c r="F41" s="421" t="s">
        <v>207</v>
      </c>
      <c r="G41" s="419"/>
      <c r="H41" s="422">
        <f>SUM(H42:H44)</f>
        <v>217.8</v>
      </c>
      <c r="I41" s="422">
        <f>SUM(I42:I44)</f>
        <v>122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s="45" customFormat="1" ht="78.75">
      <c r="A42" s="137" t="s">
        <v>160</v>
      </c>
      <c r="B42" s="423" t="s">
        <v>152</v>
      </c>
      <c r="C42" s="424" t="s">
        <v>153</v>
      </c>
      <c r="D42" s="424">
        <v>13</v>
      </c>
      <c r="E42" s="406" t="s">
        <v>250</v>
      </c>
      <c r="F42" s="407" t="s">
        <v>207</v>
      </c>
      <c r="G42" s="424" t="s">
        <v>155</v>
      </c>
      <c r="H42" s="425">
        <v>217.8</v>
      </c>
      <c r="I42" s="425">
        <v>122</v>
      </c>
      <c r="J42" s="47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s="45" customFormat="1" ht="31.5" hidden="1">
      <c r="A43" s="289" t="s">
        <v>161</v>
      </c>
      <c r="B43" s="426" t="s">
        <v>152</v>
      </c>
      <c r="C43" s="424" t="s">
        <v>153</v>
      </c>
      <c r="D43" s="424">
        <v>13</v>
      </c>
      <c r="E43" s="406" t="s">
        <v>250</v>
      </c>
      <c r="F43" s="407" t="s">
        <v>207</v>
      </c>
      <c r="G43" s="424" t="s">
        <v>162</v>
      </c>
      <c r="H43" s="427">
        <v>0</v>
      </c>
      <c r="I43" s="427">
        <v>0</v>
      </c>
      <c r="J43" s="47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s="45" customFormat="1" ht="19.5" hidden="1">
      <c r="A44" s="137" t="s">
        <v>163</v>
      </c>
      <c r="B44" s="428" t="s">
        <v>152</v>
      </c>
      <c r="C44" s="424" t="s">
        <v>153</v>
      </c>
      <c r="D44" s="424">
        <v>13</v>
      </c>
      <c r="E44" s="406" t="s">
        <v>250</v>
      </c>
      <c r="F44" s="407" t="s">
        <v>207</v>
      </c>
      <c r="G44" s="424" t="s">
        <v>164</v>
      </c>
      <c r="H44" s="425">
        <v>0</v>
      </c>
      <c r="I44" s="425">
        <v>0</v>
      </c>
      <c r="J44" s="47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s="45" customFormat="1" ht="31.5" hidden="1">
      <c r="A45" s="288" t="s">
        <v>368</v>
      </c>
      <c r="B45" s="418" t="s">
        <v>152</v>
      </c>
      <c r="C45" s="429" t="s">
        <v>153</v>
      </c>
      <c r="D45" s="429">
        <v>13</v>
      </c>
      <c r="E45" s="430" t="s">
        <v>250</v>
      </c>
      <c r="F45" s="431" t="s">
        <v>366</v>
      </c>
      <c r="G45" s="432"/>
      <c r="H45" s="433">
        <f>SUM(H46)</f>
        <v>0</v>
      </c>
      <c r="I45" s="433">
        <f>SUM(I46)</f>
        <v>0</v>
      </c>
      <c r="J45" s="47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s="45" customFormat="1" ht="31.5" hidden="1">
      <c r="A46" s="289" t="s">
        <v>161</v>
      </c>
      <c r="B46" s="426" t="s">
        <v>152</v>
      </c>
      <c r="C46" s="424" t="s">
        <v>153</v>
      </c>
      <c r="D46" s="424">
        <v>13</v>
      </c>
      <c r="E46" s="406" t="s">
        <v>250</v>
      </c>
      <c r="F46" s="407" t="s">
        <v>366</v>
      </c>
      <c r="G46" s="434" t="s">
        <v>162</v>
      </c>
      <c r="H46" s="425">
        <v>0</v>
      </c>
      <c r="I46" s="425">
        <v>0</v>
      </c>
      <c r="J46" s="47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9" s="27" customFormat="1" ht="18.75">
      <c r="A47" s="290" t="s">
        <v>172</v>
      </c>
      <c r="B47" s="435" t="s">
        <v>152</v>
      </c>
      <c r="C47" s="436" t="s">
        <v>154</v>
      </c>
      <c r="D47" s="437"/>
      <c r="E47" s="438"/>
      <c r="F47" s="439"/>
      <c r="G47" s="440"/>
      <c r="H47" s="320">
        <f>+H48</f>
        <v>70.1</v>
      </c>
      <c r="I47" s="320">
        <f>+I48</f>
        <v>67</v>
      </c>
    </row>
    <row r="48" spans="1:9" s="27" customFormat="1" ht="18.75">
      <c r="A48" s="291" t="s">
        <v>173</v>
      </c>
      <c r="B48" s="441" t="s">
        <v>152</v>
      </c>
      <c r="C48" s="442" t="s">
        <v>154</v>
      </c>
      <c r="D48" s="442" t="s">
        <v>174</v>
      </c>
      <c r="E48" s="443"/>
      <c r="F48" s="444"/>
      <c r="G48" s="442"/>
      <c r="H48" s="327">
        <f aca="true" t="shared" si="1" ref="H48:I50">H49</f>
        <v>70.1</v>
      </c>
      <c r="I48" s="327">
        <f t="shared" si="1"/>
        <v>67</v>
      </c>
    </row>
    <row r="49" spans="1:9" s="43" customFormat="1" ht="31.5">
      <c r="A49" s="286" t="s">
        <v>249</v>
      </c>
      <c r="B49" s="368" t="s">
        <v>152</v>
      </c>
      <c r="C49" s="410" t="s">
        <v>154</v>
      </c>
      <c r="D49" s="411" t="s">
        <v>174</v>
      </c>
      <c r="E49" s="412" t="s">
        <v>248</v>
      </c>
      <c r="F49" s="413" t="s">
        <v>205</v>
      </c>
      <c r="G49" s="410"/>
      <c r="H49" s="374">
        <f t="shared" si="1"/>
        <v>70.1</v>
      </c>
      <c r="I49" s="374">
        <f t="shared" si="1"/>
        <v>67</v>
      </c>
    </row>
    <row r="50" spans="1:9" s="27" customFormat="1" ht="31.5">
      <c r="A50" s="287" t="s">
        <v>251</v>
      </c>
      <c r="B50" s="414" t="s">
        <v>152</v>
      </c>
      <c r="C50" s="415" t="s">
        <v>154</v>
      </c>
      <c r="D50" s="415" t="s">
        <v>174</v>
      </c>
      <c r="E50" s="416" t="s">
        <v>250</v>
      </c>
      <c r="F50" s="395" t="s">
        <v>205</v>
      </c>
      <c r="G50" s="417"/>
      <c r="H50" s="396">
        <f t="shared" si="1"/>
        <v>70.1</v>
      </c>
      <c r="I50" s="396">
        <f t="shared" si="1"/>
        <v>67</v>
      </c>
    </row>
    <row r="51" spans="1:9" s="27" customFormat="1" ht="31.5">
      <c r="A51" s="292" t="s">
        <v>253</v>
      </c>
      <c r="B51" s="445" t="s">
        <v>152</v>
      </c>
      <c r="C51" s="446" t="s">
        <v>154</v>
      </c>
      <c r="D51" s="446" t="s">
        <v>174</v>
      </c>
      <c r="E51" s="447" t="s">
        <v>250</v>
      </c>
      <c r="F51" s="401" t="s">
        <v>438</v>
      </c>
      <c r="G51" s="446"/>
      <c r="H51" s="403">
        <f>SUM(H52:H53)</f>
        <v>70.1</v>
      </c>
      <c r="I51" s="403">
        <f>SUM(I52:I53)</f>
        <v>67</v>
      </c>
    </row>
    <row r="52" spans="1:9" s="27" customFormat="1" ht="78.75" hidden="1">
      <c r="A52" s="135" t="s">
        <v>160</v>
      </c>
      <c r="B52" s="349" t="s">
        <v>152</v>
      </c>
      <c r="C52" s="350" t="s">
        <v>154</v>
      </c>
      <c r="D52" s="350" t="s">
        <v>174</v>
      </c>
      <c r="E52" s="448" t="s">
        <v>250</v>
      </c>
      <c r="F52" s="449" t="s">
        <v>252</v>
      </c>
      <c r="G52" s="350" t="s">
        <v>155</v>
      </c>
      <c r="H52" s="450">
        <v>0</v>
      </c>
      <c r="I52" s="450">
        <v>0</v>
      </c>
    </row>
    <row r="53" spans="1:9" s="27" customFormat="1" ht="31.5">
      <c r="A53" s="135" t="s">
        <v>161</v>
      </c>
      <c r="B53" s="349" t="s">
        <v>152</v>
      </c>
      <c r="C53" s="350" t="s">
        <v>154</v>
      </c>
      <c r="D53" s="350" t="s">
        <v>174</v>
      </c>
      <c r="E53" s="448" t="s">
        <v>250</v>
      </c>
      <c r="F53" s="449" t="s">
        <v>438</v>
      </c>
      <c r="G53" s="350" t="s">
        <v>162</v>
      </c>
      <c r="H53" s="450">
        <v>70.1</v>
      </c>
      <c r="I53" s="450">
        <v>67</v>
      </c>
    </row>
    <row r="54" spans="1:9" s="48" customFormat="1" ht="31.5" hidden="1">
      <c r="A54" s="271" t="s">
        <v>175</v>
      </c>
      <c r="B54" s="314" t="s">
        <v>152</v>
      </c>
      <c r="C54" s="451" t="s">
        <v>174</v>
      </c>
      <c r="D54" s="451"/>
      <c r="E54" s="438"/>
      <c r="F54" s="439"/>
      <c r="G54" s="451"/>
      <c r="H54" s="452">
        <f>+H55+H60</f>
        <v>0</v>
      </c>
      <c r="I54" s="452">
        <f>+I55+I60</f>
        <v>0</v>
      </c>
    </row>
    <row r="55" spans="1:9" s="48" customFormat="1" ht="47.25" hidden="1">
      <c r="A55" s="272" t="s">
        <v>176</v>
      </c>
      <c r="B55" s="321" t="s">
        <v>152</v>
      </c>
      <c r="C55" s="453" t="s">
        <v>174</v>
      </c>
      <c r="D55" s="453" t="s">
        <v>177</v>
      </c>
      <c r="E55" s="443"/>
      <c r="F55" s="444"/>
      <c r="G55" s="322"/>
      <c r="H55" s="327">
        <f>H56</f>
        <v>0</v>
      </c>
      <c r="I55" s="327">
        <f>I56</f>
        <v>0</v>
      </c>
    </row>
    <row r="56" spans="1:9" s="49" customFormat="1" ht="94.5" hidden="1">
      <c r="A56" s="293" t="s">
        <v>383</v>
      </c>
      <c r="B56" s="454" t="s">
        <v>152</v>
      </c>
      <c r="C56" s="455" t="s">
        <v>174</v>
      </c>
      <c r="D56" s="455" t="s">
        <v>177</v>
      </c>
      <c r="E56" s="412" t="s">
        <v>231</v>
      </c>
      <c r="F56" s="413" t="s">
        <v>205</v>
      </c>
      <c r="G56" s="455"/>
      <c r="H56" s="456">
        <f>+H57</f>
        <v>0</v>
      </c>
      <c r="I56" s="456">
        <f>+I57</f>
        <v>0</v>
      </c>
    </row>
    <row r="57" spans="1:9" s="48" customFormat="1" ht="144.75" customHeight="1" hidden="1">
      <c r="A57" s="283" t="s">
        <v>382</v>
      </c>
      <c r="B57" s="391" t="s">
        <v>152</v>
      </c>
      <c r="C57" s="457" t="s">
        <v>174</v>
      </c>
      <c r="D57" s="457" t="s">
        <v>177</v>
      </c>
      <c r="E57" s="416" t="s">
        <v>232</v>
      </c>
      <c r="F57" s="395" t="s">
        <v>205</v>
      </c>
      <c r="G57" s="457"/>
      <c r="H57" s="458">
        <f>+H58</f>
        <v>0</v>
      </c>
      <c r="I57" s="458">
        <f>+I58</f>
        <v>0</v>
      </c>
    </row>
    <row r="58" spans="1:9" s="27" customFormat="1" ht="78.75" hidden="1">
      <c r="A58" s="288" t="s">
        <v>234</v>
      </c>
      <c r="B58" s="397" t="s">
        <v>152</v>
      </c>
      <c r="C58" s="459" t="s">
        <v>174</v>
      </c>
      <c r="D58" s="459" t="s">
        <v>177</v>
      </c>
      <c r="E58" s="447" t="s">
        <v>232</v>
      </c>
      <c r="F58" s="401" t="s">
        <v>233</v>
      </c>
      <c r="G58" s="419"/>
      <c r="H58" s="403">
        <f>SUM(H59:H59)</f>
        <v>0</v>
      </c>
      <c r="I58" s="403">
        <f>SUM(I59:I59)</f>
        <v>0</v>
      </c>
    </row>
    <row r="59" spans="1:9" s="262" customFormat="1" ht="31.5" hidden="1">
      <c r="A59" s="135" t="s">
        <v>161</v>
      </c>
      <c r="B59" s="349" t="s">
        <v>152</v>
      </c>
      <c r="C59" s="460" t="s">
        <v>174</v>
      </c>
      <c r="D59" s="460" t="s">
        <v>177</v>
      </c>
      <c r="E59" s="448" t="s">
        <v>232</v>
      </c>
      <c r="F59" s="449" t="s">
        <v>233</v>
      </c>
      <c r="G59" s="461" t="s">
        <v>162</v>
      </c>
      <c r="H59" s="365">
        <v>0</v>
      </c>
      <c r="I59" s="365">
        <v>0</v>
      </c>
    </row>
    <row r="60" spans="1:9" s="43" customFormat="1" ht="31.5" hidden="1">
      <c r="A60" s="291" t="s">
        <v>178</v>
      </c>
      <c r="B60" s="441" t="s">
        <v>152</v>
      </c>
      <c r="C60" s="442" t="s">
        <v>174</v>
      </c>
      <c r="D60" s="442">
        <v>14</v>
      </c>
      <c r="E60" s="443"/>
      <c r="F60" s="444"/>
      <c r="G60" s="442"/>
      <c r="H60" s="327">
        <f aca="true" t="shared" si="2" ref="H60:I62">+H61</f>
        <v>0</v>
      </c>
      <c r="I60" s="327">
        <f t="shared" si="2"/>
        <v>0</v>
      </c>
    </row>
    <row r="61" spans="1:9" s="43" customFormat="1" ht="94.5" hidden="1">
      <c r="A61" s="293" t="s">
        <v>383</v>
      </c>
      <c r="B61" s="454" t="s">
        <v>152</v>
      </c>
      <c r="C61" s="462" t="s">
        <v>174</v>
      </c>
      <c r="D61" s="462">
        <v>14</v>
      </c>
      <c r="E61" s="412" t="s">
        <v>231</v>
      </c>
      <c r="F61" s="413" t="s">
        <v>205</v>
      </c>
      <c r="G61" s="462"/>
      <c r="H61" s="374">
        <f t="shared" si="2"/>
        <v>0</v>
      </c>
      <c r="I61" s="374">
        <f t="shared" si="2"/>
        <v>0</v>
      </c>
    </row>
    <row r="62" spans="1:9" s="27" customFormat="1" ht="147" customHeight="1" hidden="1">
      <c r="A62" s="283" t="s">
        <v>382</v>
      </c>
      <c r="B62" s="391" t="s">
        <v>152</v>
      </c>
      <c r="C62" s="463" t="s">
        <v>174</v>
      </c>
      <c r="D62" s="463" t="s">
        <v>179</v>
      </c>
      <c r="E62" s="416" t="s">
        <v>232</v>
      </c>
      <c r="F62" s="395" t="s">
        <v>205</v>
      </c>
      <c r="G62" s="463"/>
      <c r="H62" s="396">
        <f t="shared" si="2"/>
        <v>0</v>
      </c>
      <c r="I62" s="396">
        <f t="shared" si="2"/>
        <v>0</v>
      </c>
    </row>
    <row r="63" spans="1:9" s="27" customFormat="1" ht="78.75" hidden="1">
      <c r="A63" s="288" t="s">
        <v>234</v>
      </c>
      <c r="B63" s="397" t="s">
        <v>152</v>
      </c>
      <c r="C63" s="446" t="s">
        <v>174</v>
      </c>
      <c r="D63" s="446">
        <v>14</v>
      </c>
      <c r="E63" s="447" t="s">
        <v>232</v>
      </c>
      <c r="F63" s="401" t="s">
        <v>233</v>
      </c>
      <c r="G63" s="419"/>
      <c r="H63" s="403">
        <f>H64</f>
        <v>0</v>
      </c>
      <c r="I63" s="403">
        <f>I64</f>
        <v>0</v>
      </c>
    </row>
    <row r="64" spans="1:9" s="27" customFormat="1" ht="31.5" hidden="1">
      <c r="A64" s="135" t="s">
        <v>161</v>
      </c>
      <c r="B64" s="349" t="s">
        <v>152</v>
      </c>
      <c r="C64" s="464" t="s">
        <v>174</v>
      </c>
      <c r="D64" s="464">
        <v>14</v>
      </c>
      <c r="E64" s="448" t="s">
        <v>232</v>
      </c>
      <c r="F64" s="449" t="s">
        <v>233</v>
      </c>
      <c r="G64" s="350" t="s">
        <v>162</v>
      </c>
      <c r="H64" s="450">
        <v>0</v>
      </c>
      <c r="I64" s="450">
        <v>0</v>
      </c>
    </row>
    <row r="65" spans="1:9" s="27" customFormat="1" ht="18.75">
      <c r="A65" s="271" t="s">
        <v>180</v>
      </c>
      <c r="B65" s="314" t="s">
        <v>152</v>
      </c>
      <c r="C65" s="315" t="s">
        <v>159</v>
      </c>
      <c r="D65" s="465"/>
      <c r="E65" s="465"/>
      <c r="F65" s="466"/>
      <c r="G65" s="319"/>
      <c r="H65" s="320">
        <f>+H66</f>
        <v>18.6</v>
      </c>
      <c r="I65" s="320">
        <f>+I66</f>
        <v>15</v>
      </c>
    </row>
    <row r="66" spans="1:9" s="27" customFormat="1" ht="18.75">
      <c r="A66" s="294" t="s">
        <v>181</v>
      </c>
      <c r="B66" s="467" t="s">
        <v>152</v>
      </c>
      <c r="C66" s="468" t="s">
        <v>159</v>
      </c>
      <c r="D66" s="469">
        <v>12</v>
      </c>
      <c r="E66" s="470"/>
      <c r="F66" s="471"/>
      <c r="G66" s="472"/>
      <c r="H66" s="473">
        <f>SUM(H71,H67)</f>
        <v>18.6</v>
      </c>
      <c r="I66" s="473">
        <f>SUM(I71,I67)</f>
        <v>15</v>
      </c>
    </row>
    <row r="67" spans="1:38" s="42" customFormat="1" ht="78.75" hidden="1">
      <c r="A67" s="273" t="s">
        <v>384</v>
      </c>
      <c r="B67" s="328" t="s">
        <v>152</v>
      </c>
      <c r="C67" s="329" t="s">
        <v>159</v>
      </c>
      <c r="D67" s="330" t="s">
        <v>182</v>
      </c>
      <c r="E67" s="331" t="s">
        <v>356</v>
      </c>
      <c r="F67" s="332" t="s">
        <v>205</v>
      </c>
      <c r="G67" s="333"/>
      <c r="H67" s="334">
        <f>SUM(H68)</f>
        <v>0</v>
      </c>
      <c r="I67" s="334">
        <f>SUM(I68)</f>
        <v>0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</row>
    <row r="68" spans="1:248" s="41" customFormat="1" ht="110.25" hidden="1">
      <c r="A68" s="295" t="s">
        <v>385</v>
      </c>
      <c r="B68" s="474" t="s">
        <v>152</v>
      </c>
      <c r="C68" s="336" t="s">
        <v>159</v>
      </c>
      <c r="D68" s="337" t="s">
        <v>182</v>
      </c>
      <c r="E68" s="475" t="s">
        <v>357</v>
      </c>
      <c r="F68" s="476" t="s">
        <v>205</v>
      </c>
      <c r="G68" s="477"/>
      <c r="H68" s="478">
        <f>SUM(H69)</f>
        <v>0</v>
      </c>
      <c r="I68" s="478">
        <f>SUM(I69)</f>
        <v>0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</row>
    <row r="69" spans="1:248" s="51" customFormat="1" ht="47.25" hidden="1">
      <c r="A69" s="296" t="s">
        <v>359</v>
      </c>
      <c r="B69" s="479" t="s">
        <v>152</v>
      </c>
      <c r="C69" s="343" t="s">
        <v>159</v>
      </c>
      <c r="D69" s="344" t="s">
        <v>182</v>
      </c>
      <c r="E69" s="480" t="s">
        <v>357</v>
      </c>
      <c r="F69" s="481" t="s">
        <v>358</v>
      </c>
      <c r="G69" s="482"/>
      <c r="H69" s="348">
        <f>+H70</f>
        <v>0</v>
      </c>
      <c r="I69" s="348">
        <f>+I70</f>
        <v>0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</row>
    <row r="70" spans="1:249" s="39" customFormat="1" ht="31.5" hidden="1">
      <c r="A70" s="135" t="s">
        <v>161</v>
      </c>
      <c r="B70" s="349" t="s">
        <v>152</v>
      </c>
      <c r="C70" s="483" t="s">
        <v>159</v>
      </c>
      <c r="D70" s="484" t="s">
        <v>182</v>
      </c>
      <c r="E70" s="485" t="s">
        <v>357</v>
      </c>
      <c r="F70" s="486" t="s">
        <v>358</v>
      </c>
      <c r="G70" s="487" t="s">
        <v>162</v>
      </c>
      <c r="H70" s="488">
        <v>0</v>
      </c>
      <c r="I70" s="488">
        <v>0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</row>
    <row r="71" spans="1:38" s="42" customFormat="1" ht="78.75">
      <c r="A71" s="273" t="s">
        <v>386</v>
      </c>
      <c r="B71" s="328" t="s">
        <v>152</v>
      </c>
      <c r="C71" s="329" t="s">
        <v>159</v>
      </c>
      <c r="D71" s="330" t="s">
        <v>182</v>
      </c>
      <c r="E71" s="331" t="s">
        <v>170</v>
      </c>
      <c r="F71" s="332" t="s">
        <v>205</v>
      </c>
      <c r="G71" s="333"/>
      <c r="H71" s="334">
        <f>+H72+H68</f>
        <v>18.6</v>
      </c>
      <c r="I71" s="334">
        <f>+I72+I68</f>
        <v>15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</row>
    <row r="72" spans="1:248" s="41" customFormat="1" ht="110.25">
      <c r="A72" s="295" t="s">
        <v>409</v>
      </c>
      <c r="B72" s="474" t="s">
        <v>152</v>
      </c>
      <c r="C72" s="336" t="s">
        <v>159</v>
      </c>
      <c r="D72" s="337" t="s">
        <v>182</v>
      </c>
      <c r="E72" s="475" t="s">
        <v>216</v>
      </c>
      <c r="F72" s="476" t="s">
        <v>205</v>
      </c>
      <c r="G72" s="477"/>
      <c r="H72" s="478">
        <f>+H73</f>
        <v>18.6</v>
      </c>
      <c r="I72" s="478">
        <f>+I73</f>
        <v>15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</row>
    <row r="73" spans="1:248" s="41" customFormat="1" ht="19.5">
      <c r="A73" s="296" t="s">
        <v>217</v>
      </c>
      <c r="B73" s="479" t="s">
        <v>152</v>
      </c>
      <c r="C73" s="343" t="s">
        <v>159</v>
      </c>
      <c r="D73" s="344" t="s">
        <v>182</v>
      </c>
      <c r="E73" s="480" t="s">
        <v>216</v>
      </c>
      <c r="F73" s="481" t="s">
        <v>355</v>
      </c>
      <c r="G73" s="482"/>
      <c r="H73" s="348">
        <f>+H74</f>
        <v>18.6</v>
      </c>
      <c r="I73" s="348">
        <f>+I74</f>
        <v>15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</row>
    <row r="74" spans="1:248" s="41" customFormat="1" ht="31.5">
      <c r="A74" s="135" t="s">
        <v>161</v>
      </c>
      <c r="B74" s="349" t="s">
        <v>152</v>
      </c>
      <c r="C74" s="483" t="s">
        <v>159</v>
      </c>
      <c r="D74" s="484" t="s">
        <v>182</v>
      </c>
      <c r="E74" s="485" t="s">
        <v>216</v>
      </c>
      <c r="F74" s="486" t="s">
        <v>355</v>
      </c>
      <c r="G74" s="487" t="s">
        <v>162</v>
      </c>
      <c r="H74" s="488">
        <v>18.6</v>
      </c>
      <c r="I74" s="488">
        <v>15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</row>
    <row r="75" spans="1:9" s="43" customFormat="1" ht="18.75">
      <c r="A75" s="290" t="s">
        <v>183</v>
      </c>
      <c r="B75" s="435" t="s">
        <v>152</v>
      </c>
      <c r="C75" s="436" t="s">
        <v>184</v>
      </c>
      <c r="D75" s="436"/>
      <c r="E75" s="489"/>
      <c r="F75" s="490"/>
      <c r="G75" s="436"/>
      <c r="H75" s="491">
        <f>SUM(H76)</f>
        <v>15</v>
      </c>
      <c r="I75" s="491">
        <f>SUM(I76)</f>
        <v>10</v>
      </c>
    </row>
    <row r="76" spans="1:9" s="27" customFormat="1" ht="18.75">
      <c r="A76" s="291" t="s">
        <v>185</v>
      </c>
      <c r="B76" s="441" t="s">
        <v>152</v>
      </c>
      <c r="C76" s="442" t="s">
        <v>184</v>
      </c>
      <c r="D76" s="442" t="s">
        <v>174</v>
      </c>
      <c r="E76" s="492"/>
      <c r="F76" s="493"/>
      <c r="G76" s="442"/>
      <c r="H76" s="494">
        <f>+H77</f>
        <v>15</v>
      </c>
      <c r="I76" s="494">
        <f>+I77</f>
        <v>10</v>
      </c>
    </row>
    <row r="77" spans="1:38" s="54" customFormat="1" ht="78.75">
      <c r="A77" s="297" t="s">
        <v>399</v>
      </c>
      <c r="B77" s="495" t="s">
        <v>152</v>
      </c>
      <c r="C77" s="462" t="s">
        <v>184</v>
      </c>
      <c r="D77" s="496" t="s">
        <v>174</v>
      </c>
      <c r="E77" s="497" t="s">
        <v>218</v>
      </c>
      <c r="F77" s="498" t="s">
        <v>205</v>
      </c>
      <c r="G77" s="499"/>
      <c r="H77" s="500">
        <f>+H78</f>
        <v>15</v>
      </c>
      <c r="I77" s="500">
        <f>+I78</f>
        <v>10</v>
      </c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1:38" s="42" customFormat="1" ht="126">
      <c r="A78" s="274" t="s">
        <v>410</v>
      </c>
      <c r="B78" s="501" t="s">
        <v>152</v>
      </c>
      <c r="C78" s="336" t="s">
        <v>184</v>
      </c>
      <c r="D78" s="337" t="s">
        <v>174</v>
      </c>
      <c r="E78" s="502" t="s">
        <v>219</v>
      </c>
      <c r="F78" s="503" t="s">
        <v>205</v>
      </c>
      <c r="G78" s="340"/>
      <c r="H78" s="341">
        <f>+H79+H81</f>
        <v>15</v>
      </c>
      <c r="I78" s="341">
        <f>+I79+I81</f>
        <v>10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</row>
    <row r="79" spans="1:9" s="41" customFormat="1" ht="19.5">
      <c r="A79" s="275" t="s">
        <v>221</v>
      </c>
      <c r="B79" s="342" t="s">
        <v>152</v>
      </c>
      <c r="C79" s="343" t="s">
        <v>184</v>
      </c>
      <c r="D79" s="344" t="s">
        <v>174</v>
      </c>
      <c r="E79" s="504" t="s">
        <v>219</v>
      </c>
      <c r="F79" s="505" t="s">
        <v>220</v>
      </c>
      <c r="G79" s="347"/>
      <c r="H79" s="348">
        <f>SUM(H80)</f>
        <v>15</v>
      </c>
      <c r="I79" s="348">
        <f>SUM(I80)</f>
        <v>10</v>
      </c>
    </row>
    <row r="80" spans="1:9" s="41" customFormat="1" ht="31.5">
      <c r="A80" s="298" t="s">
        <v>161</v>
      </c>
      <c r="B80" s="349" t="s">
        <v>152</v>
      </c>
      <c r="C80" s="483" t="s">
        <v>184</v>
      </c>
      <c r="D80" s="484" t="s">
        <v>174</v>
      </c>
      <c r="E80" s="506" t="s">
        <v>219</v>
      </c>
      <c r="F80" s="507" t="s">
        <v>220</v>
      </c>
      <c r="G80" s="354" t="s">
        <v>162</v>
      </c>
      <c r="H80" s="355">
        <v>15</v>
      </c>
      <c r="I80" s="355">
        <v>10</v>
      </c>
    </row>
    <row r="81" spans="1:38" s="42" customFormat="1" ht="19.5" hidden="1">
      <c r="A81" s="275" t="s">
        <v>223</v>
      </c>
      <c r="B81" s="508" t="s">
        <v>152</v>
      </c>
      <c r="C81" s="343"/>
      <c r="D81" s="344"/>
      <c r="E81" s="377" t="s">
        <v>219</v>
      </c>
      <c r="F81" s="378" t="s">
        <v>222</v>
      </c>
      <c r="G81" s="347"/>
      <c r="H81" s="348">
        <f>SUM(H82)</f>
        <v>0</v>
      </c>
      <c r="I81" s="348">
        <f>SUM(I82)</f>
        <v>0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</row>
    <row r="82" spans="1:9" s="41" customFormat="1" ht="31.5" hidden="1">
      <c r="A82" s="298" t="s">
        <v>161</v>
      </c>
      <c r="B82" s="349" t="s">
        <v>152</v>
      </c>
      <c r="C82" s="483" t="s">
        <v>184</v>
      </c>
      <c r="D82" s="484" t="s">
        <v>174</v>
      </c>
      <c r="E82" s="506" t="s">
        <v>219</v>
      </c>
      <c r="F82" s="507" t="s">
        <v>222</v>
      </c>
      <c r="G82" s="354" t="s">
        <v>162</v>
      </c>
      <c r="H82" s="355">
        <v>0</v>
      </c>
      <c r="I82" s="355">
        <v>0</v>
      </c>
    </row>
    <row r="83" spans="1:9" s="41" customFormat="1" ht="19.5" hidden="1">
      <c r="A83" s="299" t="s">
        <v>194</v>
      </c>
      <c r="B83" s="509" t="s">
        <v>152</v>
      </c>
      <c r="C83" s="510" t="s">
        <v>166</v>
      </c>
      <c r="D83" s="511"/>
      <c r="E83" s="512"/>
      <c r="F83" s="513"/>
      <c r="G83" s="514"/>
      <c r="H83" s="515">
        <f aca="true" t="shared" si="3" ref="H83:I87">+H84</f>
        <v>0</v>
      </c>
      <c r="I83" s="515">
        <f t="shared" si="3"/>
        <v>0</v>
      </c>
    </row>
    <row r="84" spans="1:9" s="41" customFormat="1" ht="19.5" hidden="1">
      <c r="A84" s="300" t="s">
        <v>195</v>
      </c>
      <c r="B84" s="516" t="s">
        <v>152</v>
      </c>
      <c r="C84" s="468" t="s">
        <v>166</v>
      </c>
      <c r="D84" s="469" t="s">
        <v>166</v>
      </c>
      <c r="E84" s="517"/>
      <c r="F84" s="518"/>
      <c r="G84" s="519"/>
      <c r="H84" s="473">
        <f t="shared" si="3"/>
        <v>0</v>
      </c>
      <c r="I84" s="473">
        <f t="shared" si="3"/>
        <v>0</v>
      </c>
    </row>
    <row r="85" spans="1:9" s="41" customFormat="1" ht="110.25" hidden="1">
      <c r="A85" s="301" t="s">
        <v>360</v>
      </c>
      <c r="B85" s="520" t="s">
        <v>152</v>
      </c>
      <c r="C85" s="455" t="s">
        <v>166</v>
      </c>
      <c r="D85" s="521" t="s">
        <v>166</v>
      </c>
      <c r="E85" s="356" t="s">
        <v>224</v>
      </c>
      <c r="F85" s="357" t="s">
        <v>205</v>
      </c>
      <c r="G85" s="522"/>
      <c r="H85" s="456">
        <f t="shared" si="3"/>
        <v>0</v>
      </c>
      <c r="I85" s="456">
        <f t="shared" si="3"/>
        <v>0</v>
      </c>
    </row>
    <row r="86" spans="1:9" s="41" customFormat="1" ht="110.25" hidden="1">
      <c r="A86" s="302" t="s">
        <v>361</v>
      </c>
      <c r="B86" s="523" t="s">
        <v>152</v>
      </c>
      <c r="C86" s="457" t="s">
        <v>166</v>
      </c>
      <c r="D86" s="524" t="s">
        <v>166</v>
      </c>
      <c r="E86" s="525" t="s">
        <v>196</v>
      </c>
      <c r="F86" s="339" t="s">
        <v>205</v>
      </c>
      <c r="G86" s="526"/>
      <c r="H86" s="458">
        <f t="shared" si="3"/>
        <v>0</v>
      </c>
      <c r="I86" s="458">
        <f t="shared" si="3"/>
        <v>0</v>
      </c>
    </row>
    <row r="87" spans="1:9" s="41" customFormat="1" ht="18.75" customHeight="1" hidden="1">
      <c r="A87" s="284" t="s">
        <v>226</v>
      </c>
      <c r="B87" s="527" t="s">
        <v>152</v>
      </c>
      <c r="C87" s="419" t="s">
        <v>166</v>
      </c>
      <c r="D87" s="528" t="s">
        <v>166</v>
      </c>
      <c r="E87" s="529" t="s">
        <v>196</v>
      </c>
      <c r="F87" s="346" t="s">
        <v>225</v>
      </c>
      <c r="G87" s="432"/>
      <c r="H87" s="422">
        <f t="shared" si="3"/>
        <v>0</v>
      </c>
      <c r="I87" s="422">
        <f t="shared" si="3"/>
        <v>0</v>
      </c>
    </row>
    <row r="88" spans="1:9" s="41" customFormat="1" ht="31.5" hidden="1">
      <c r="A88" s="298" t="s">
        <v>161</v>
      </c>
      <c r="B88" s="349" t="s">
        <v>152</v>
      </c>
      <c r="C88" s="461" t="s">
        <v>166</v>
      </c>
      <c r="D88" s="530" t="s">
        <v>166</v>
      </c>
      <c r="E88" s="531" t="s">
        <v>196</v>
      </c>
      <c r="F88" s="353" t="s">
        <v>225</v>
      </c>
      <c r="G88" s="532" t="s">
        <v>162</v>
      </c>
      <c r="H88" s="427"/>
      <c r="I88" s="427"/>
    </row>
    <row r="89" spans="1:9" s="27" customFormat="1" ht="18.75">
      <c r="A89" s="271" t="s">
        <v>186</v>
      </c>
      <c r="B89" s="314" t="s">
        <v>152</v>
      </c>
      <c r="C89" s="315" t="s">
        <v>187</v>
      </c>
      <c r="D89" s="315"/>
      <c r="E89" s="489"/>
      <c r="F89" s="490"/>
      <c r="G89" s="315"/>
      <c r="H89" s="320">
        <f aca="true" t="shared" si="4" ref="H89:I91">+H90</f>
        <v>192.8</v>
      </c>
      <c r="I89" s="320">
        <f t="shared" si="4"/>
        <v>122.8</v>
      </c>
    </row>
    <row r="90" spans="1:9" s="27" customFormat="1" ht="18.75">
      <c r="A90" s="272" t="s">
        <v>188</v>
      </c>
      <c r="B90" s="321" t="s">
        <v>152</v>
      </c>
      <c r="C90" s="322" t="s">
        <v>187</v>
      </c>
      <c r="D90" s="322" t="s">
        <v>153</v>
      </c>
      <c r="E90" s="383"/>
      <c r="F90" s="384"/>
      <c r="G90" s="322"/>
      <c r="H90" s="327">
        <f t="shared" si="4"/>
        <v>192.8</v>
      </c>
      <c r="I90" s="327">
        <f t="shared" si="4"/>
        <v>122.8</v>
      </c>
    </row>
    <row r="91" spans="1:9" s="27" customFormat="1" ht="63">
      <c r="A91" s="293" t="s">
        <v>401</v>
      </c>
      <c r="B91" s="454" t="s">
        <v>152</v>
      </c>
      <c r="C91" s="455" t="s">
        <v>187</v>
      </c>
      <c r="D91" s="455" t="s">
        <v>153</v>
      </c>
      <c r="E91" s="412" t="s">
        <v>204</v>
      </c>
      <c r="F91" s="413" t="s">
        <v>205</v>
      </c>
      <c r="G91" s="533"/>
      <c r="H91" s="374">
        <f t="shared" si="4"/>
        <v>192.8</v>
      </c>
      <c r="I91" s="374">
        <f t="shared" si="4"/>
        <v>122.8</v>
      </c>
    </row>
    <row r="92" spans="1:9" s="27" customFormat="1" ht="78.75">
      <c r="A92" s="283" t="s">
        <v>411</v>
      </c>
      <c r="B92" s="534" t="s">
        <v>152</v>
      </c>
      <c r="C92" s="457" t="s">
        <v>187</v>
      </c>
      <c r="D92" s="457" t="s">
        <v>153</v>
      </c>
      <c r="E92" s="535" t="s">
        <v>206</v>
      </c>
      <c r="F92" s="536" t="s">
        <v>205</v>
      </c>
      <c r="G92" s="457"/>
      <c r="H92" s="396">
        <f>H93+H97</f>
        <v>192.8</v>
      </c>
      <c r="I92" s="396">
        <f>I93+I97</f>
        <v>122.8</v>
      </c>
    </row>
    <row r="93" spans="1:9" s="27" customFormat="1" ht="31.5">
      <c r="A93" s="288" t="s">
        <v>208</v>
      </c>
      <c r="B93" s="537" t="s">
        <v>152</v>
      </c>
      <c r="C93" s="419" t="s">
        <v>187</v>
      </c>
      <c r="D93" s="528" t="s">
        <v>153</v>
      </c>
      <c r="E93" s="447" t="s">
        <v>206</v>
      </c>
      <c r="F93" s="538" t="s">
        <v>207</v>
      </c>
      <c r="G93" s="432"/>
      <c r="H93" s="403">
        <f>SUM(H94:H96)</f>
        <v>192.8</v>
      </c>
      <c r="I93" s="403">
        <f>SUM(I94:I96)</f>
        <v>122.8</v>
      </c>
    </row>
    <row r="94" spans="1:9" s="27" customFormat="1" ht="78.75">
      <c r="A94" s="137" t="s">
        <v>160</v>
      </c>
      <c r="B94" s="423" t="s">
        <v>152</v>
      </c>
      <c r="C94" s="350" t="s">
        <v>187</v>
      </c>
      <c r="D94" s="350" t="s">
        <v>153</v>
      </c>
      <c r="E94" s="448" t="s">
        <v>206</v>
      </c>
      <c r="F94" s="539" t="s">
        <v>207</v>
      </c>
      <c r="G94" s="350" t="s">
        <v>155</v>
      </c>
      <c r="H94" s="450">
        <v>170</v>
      </c>
      <c r="I94" s="450">
        <v>100</v>
      </c>
    </row>
    <row r="95" spans="1:9" s="27" customFormat="1" ht="31.5">
      <c r="A95" s="289" t="s">
        <v>161</v>
      </c>
      <c r="B95" s="426" t="s">
        <v>152</v>
      </c>
      <c r="C95" s="350" t="s">
        <v>187</v>
      </c>
      <c r="D95" s="350" t="s">
        <v>153</v>
      </c>
      <c r="E95" s="448" t="s">
        <v>206</v>
      </c>
      <c r="F95" s="539" t="s">
        <v>207</v>
      </c>
      <c r="G95" s="350" t="s">
        <v>162</v>
      </c>
      <c r="H95" s="450">
        <v>18</v>
      </c>
      <c r="I95" s="450">
        <v>18</v>
      </c>
    </row>
    <row r="96" spans="1:9" s="27" customFormat="1" ht="18.75">
      <c r="A96" s="289" t="s">
        <v>163</v>
      </c>
      <c r="B96" s="426" t="s">
        <v>152</v>
      </c>
      <c r="C96" s="350" t="s">
        <v>187</v>
      </c>
      <c r="D96" s="350" t="s">
        <v>153</v>
      </c>
      <c r="E96" s="448" t="s">
        <v>206</v>
      </c>
      <c r="F96" s="539" t="s">
        <v>207</v>
      </c>
      <c r="G96" s="350" t="s">
        <v>164</v>
      </c>
      <c r="H96" s="450">
        <v>4.8</v>
      </c>
      <c r="I96" s="450">
        <v>4.8</v>
      </c>
    </row>
    <row r="97" spans="1:38" s="265" customFormat="1" ht="36.75" customHeight="1" hidden="1">
      <c r="A97" s="303" t="s">
        <v>210</v>
      </c>
      <c r="B97" s="540" t="s">
        <v>152</v>
      </c>
      <c r="C97" s="541" t="s">
        <v>187</v>
      </c>
      <c r="D97" s="542" t="s">
        <v>153</v>
      </c>
      <c r="E97" s="543" t="s">
        <v>206</v>
      </c>
      <c r="F97" s="544" t="s">
        <v>209</v>
      </c>
      <c r="G97" s="545"/>
      <c r="H97" s="546">
        <f>+H98</f>
        <v>0</v>
      </c>
      <c r="I97" s="546">
        <f>+I98</f>
        <v>0</v>
      </c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</row>
    <row r="98" spans="1:38" s="265" customFormat="1" ht="31.5" hidden="1">
      <c r="A98" s="289" t="s">
        <v>161</v>
      </c>
      <c r="B98" s="547" t="s">
        <v>152</v>
      </c>
      <c r="C98" s="548" t="s">
        <v>187</v>
      </c>
      <c r="D98" s="548" t="s">
        <v>153</v>
      </c>
      <c r="E98" s="549" t="s">
        <v>206</v>
      </c>
      <c r="F98" s="550" t="s">
        <v>209</v>
      </c>
      <c r="G98" s="548" t="s">
        <v>162</v>
      </c>
      <c r="H98" s="551">
        <v>0</v>
      </c>
      <c r="I98" s="551">
        <v>0</v>
      </c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</row>
    <row r="99" spans="1:9" s="27" customFormat="1" ht="18.75" hidden="1">
      <c r="A99" s="271" t="s">
        <v>189</v>
      </c>
      <c r="B99" s="314" t="s">
        <v>152</v>
      </c>
      <c r="C99" s="314">
        <v>10</v>
      </c>
      <c r="D99" s="314"/>
      <c r="E99" s="489"/>
      <c r="F99" s="490"/>
      <c r="G99" s="315"/>
      <c r="H99" s="320">
        <f>+H100</f>
        <v>0</v>
      </c>
      <c r="I99" s="320">
        <f>+I100</f>
        <v>0</v>
      </c>
    </row>
    <row r="100" spans="1:9" s="27" customFormat="1" ht="18.75" hidden="1">
      <c r="A100" s="272" t="s">
        <v>190</v>
      </c>
      <c r="B100" s="321" t="s">
        <v>152</v>
      </c>
      <c r="C100" s="441">
        <v>10</v>
      </c>
      <c r="D100" s="442" t="s">
        <v>153</v>
      </c>
      <c r="E100" s="383"/>
      <c r="F100" s="384"/>
      <c r="G100" s="442"/>
      <c r="H100" s="327">
        <f aca="true" t="shared" si="5" ref="H100:I103">H101</f>
        <v>0</v>
      </c>
      <c r="I100" s="327">
        <f t="shared" si="5"/>
        <v>0</v>
      </c>
    </row>
    <row r="101" spans="1:9" s="27" customFormat="1" ht="64.5" customHeight="1" hidden="1">
      <c r="A101" s="304" t="s">
        <v>362</v>
      </c>
      <c r="B101" s="552" t="s">
        <v>152</v>
      </c>
      <c r="C101" s="553">
        <v>10</v>
      </c>
      <c r="D101" s="554" t="s">
        <v>153</v>
      </c>
      <c r="E101" s="412" t="s">
        <v>213</v>
      </c>
      <c r="F101" s="413" t="s">
        <v>205</v>
      </c>
      <c r="G101" s="373"/>
      <c r="H101" s="374">
        <f t="shared" si="5"/>
        <v>0</v>
      </c>
      <c r="I101" s="374">
        <f t="shared" si="5"/>
        <v>0</v>
      </c>
    </row>
    <row r="102" spans="1:9" s="27" customFormat="1" ht="94.5" hidden="1">
      <c r="A102" s="305" t="s">
        <v>363</v>
      </c>
      <c r="B102" s="555" t="s">
        <v>152</v>
      </c>
      <c r="C102" s="556">
        <v>10</v>
      </c>
      <c r="D102" s="557" t="s">
        <v>153</v>
      </c>
      <c r="E102" s="535" t="s">
        <v>214</v>
      </c>
      <c r="F102" s="536" t="s">
        <v>205</v>
      </c>
      <c r="G102" s="558"/>
      <c r="H102" s="396">
        <f t="shared" si="5"/>
        <v>0</v>
      </c>
      <c r="I102" s="396">
        <f t="shared" si="5"/>
        <v>0</v>
      </c>
    </row>
    <row r="103" spans="1:9" s="27" customFormat="1" ht="31.5" hidden="1">
      <c r="A103" s="292" t="s">
        <v>191</v>
      </c>
      <c r="B103" s="445" t="s">
        <v>152</v>
      </c>
      <c r="C103" s="559">
        <v>10</v>
      </c>
      <c r="D103" s="560" t="s">
        <v>153</v>
      </c>
      <c r="E103" s="561" t="s">
        <v>214</v>
      </c>
      <c r="F103" s="421" t="s">
        <v>215</v>
      </c>
      <c r="G103" s="402"/>
      <c r="H103" s="403">
        <f t="shared" si="5"/>
        <v>0</v>
      </c>
      <c r="I103" s="403">
        <f t="shared" si="5"/>
        <v>0</v>
      </c>
    </row>
    <row r="104" spans="1:9" s="27" customFormat="1" ht="18.75" hidden="1">
      <c r="A104" s="137" t="s">
        <v>192</v>
      </c>
      <c r="B104" s="428" t="s">
        <v>152</v>
      </c>
      <c r="C104" s="562">
        <v>10</v>
      </c>
      <c r="D104" s="408" t="s">
        <v>153</v>
      </c>
      <c r="E104" s="563" t="s">
        <v>214</v>
      </c>
      <c r="F104" s="407" t="s">
        <v>215</v>
      </c>
      <c r="G104" s="564" t="s">
        <v>193</v>
      </c>
      <c r="H104" s="450"/>
      <c r="I104" s="450"/>
    </row>
    <row r="105" spans="1:38" s="38" customFormat="1" ht="18.75" hidden="1">
      <c r="A105" s="306" t="s">
        <v>197</v>
      </c>
      <c r="B105" s="565" t="s">
        <v>152</v>
      </c>
      <c r="C105" s="565">
        <v>11</v>
      </c>
      <c r="D105" s="511"/>
      <c r="E105" s="566"/>
      <c r="F105" s="567"/>
      <c r="G105" s="514"/>
      <c r="H105" s="515">
        <f aca="true" t="shared" si="6" ref="H105:I109">+H106</f>
        <v>0</v>
      </c>
      <c r="I105" s="515">
        <f t="shared" si="6"/>
        <v>0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1:38" s="38" customFormat="1" ht="18.75" hidden="1">
      <c r="A106" s="294" t="s">
        <v>198</v>
      </c>
      <c r="B106" s="467" t="s">
        <v>152</v>
      </c>
      <c r="C106" s="467">
        <v>11</v>
      </c>
      <c r="D106" s="469" t="s">
        <v>154</v>
      </c>
      <c r="E106" s="568"/>
      <c r="F106" s="569"/>
      <c r="G106" s="519"/>
      <c r="H106" s="473">
        <f t="shared" si="6"/>
        <v>0</v>
      </c>
      <c r="I106" s="473">
        <f t="shared" si="6"/>
        <v>0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1:38" s="56" customFormat="1" ht="94.5" hidden="1">
      <c r="A107" s="301" t="s">
        <v>412</v>
      </c>
      <c r="B107" s="520" t="s">
        <v>152</v>
      </c>
      <c r="C107" s="455" t="s">
        <v>199</v>
      </c>
      <c r="D107" s="521" t="s">
        <v>154</v>
      </c>
      <c r="E107" s="570" t="s">
        <v>224</v>
      </c>
      <c r="F107" s="357" t="s">
        <v>205</v>
      </c>
      <c r="G107" s="522"/>
      <c r="H107" s="456">
        <f t="shared" si="6"/>
        <v>0</v>
      </c>
      <c r="I107" s="456">
        <f t="shared" si="6"/>
        <v>0</v>
      </c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</row>
    <row r="108" spans="1:38" s="38" customFormat="1" ht="113.25" customHeight="1" hidden="1">
      <c r="A108" s="283" t="s">
        <v>413</v>
      </c>
      <c r="B108" s="391" t="s">
        <v>152</v>
      </c>
      <c r="C108" s="457" t="s">
        <v>199</v>
      </c>
      <c r="D108" s="524" t="s">
        <v>154</v>
      </c>
      <c r="E108" s="525" t="s">
        <v>200</v>
      </c>
      <c r="F108" s="339" t="s">
        <v>205</v>
      </c>
      <c r="G108" s="526"/>
      <c r="H108" s="458">
        <f t="shared" si="6"/>
        <v>0</v>
      </c>
      <c r="I108" s="458">
        <f t="shared" si="6"/>
        <v>0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1:38" s="38" customFormat="1" ht="63" hidden="1">
      <c r="A109" s="288" t="s">
        <v>364</v>
      </c>
      <c r="B109" s="397" t="s">
        <v>152</v>
      </c>
      <c r="C109" s="419" t="s">
        <v>199</v>
      </c>
      <c r="D109" s="528" t="s">
        <v>154</v>
      </c>
      <c r="E109" s="529" t="s">
        <v>200</v>
      </c>
      <c r="F109" s="346" t="s">
        <v>227</v>
      </c>
      <c r="G109" s="432"/>
      <c r="H109" s="422">
        <f t="shared" si="6"/>
        <v>0</v>
      </c>
      <c r="I109" s="422">
        <f t="shared" si="6"/>
        <v>0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1:38" s="38" customFormat="1" ht="31.5" hidden="1">
      <c r="A110" s="285" t="s">
        <v>161</v>
      </c>
      <c r="B110" s="664" t="s">
        <v>152</v>
      </c>
      <c r="C110" s="642" t="s">
        <v>199</v>
      </c>
      <c r="D110" s="643" t="s">
        <v>154</v>
      </c>
      <c r="E110" s="629" t="s">
        <v>200</v>
      </c>
      <c r="F110" s="644" t="s">
        <v>227</v>
      </c>
      <c r="G110" s="645" t="s">
        <v>162</v>
      </c>
      <c r="H110" s="646">
        <v>0</v>
      </c>
      <c r="I110" s="646">
        <v>0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1:38" s="38" customFormat="1" ht="18.75">
      <c r="A111" s="647" t="s">
        <v>433</v>
      </c>
      <c r="B111" s="1677"/>
      <c r="C111" s="1678"/>
      <c r="D111" s="1678"/>
      <c r="E111" s="1678"/>
      <c r="F111" s="1679"/>
      <c r="G111" s="648"/>
      <c r="H111" s="648">
        <v>22.2</v>
      </c>
      <c r="I111" s="649">
        <v>28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1:38" s="38" customFormat="1" ht="18.75">
      <c r="A112" s="6"/>
      <c r="B112" s="6"/>
      <c r="C112" s="7"/>
      <c r="D112" s="57"/>
      <c r="E112" s="58"/>
      <c r="F112" s="59"/>
      <c r="G112" s="7"/>
      <c r="H112" s="60"/>
      <c r="I112" s="29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1:38" s="38" customFormat="1" ht="18.75">
      <c r="A113" s="6"/>
      <c r="B113" s="6"/>
      <c r="C113" s="7"/>
      <c r="D113" s="57"/>
      <c r="E113" s="58"/>
      <c r="F113" s="59"/>
      <c r="G113" s="7"/>
      <c r="H113" s="60"/>
      <c r="I113" s="29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1:38" s="38" customFormat="1" ht="18.75">
      <c r="A114" s="6"/>
      <c r="B114" s="6"/>
      <c r="C114" s="7"/>
      <c r="D114" s="57"/>
      <c r="E114" s="58"/>
      <c r="F114" s="59"/>
      <c r="G114" s="7"/>
      <c r="H114" s="60"/>
      <c r="I114" s="29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1:38" s="38" customFormat="1" ht="18.75">
      <c r="A115" s="6"/>
      <c r="B115" s="6"/>
      <c r="C115" s="7"/>
      <c r="D115" s="57"/>
      <c r="E115" s="58"/>
      <c r="F115" s="59"/>
      <c r="G115" s="7"/>
      <c r="H115" s="60"/>
      <c r="I115" s="29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1:38" s="38" customFormat="1" ht="18.75">
      <c r="A116" s="6"/>
      <c r="B116" s="6"/>
      <c r="C116" s="7"/>
      <c r="D116" s="57"/>
      <c r="E116" s="58"/>
      <c r="F116" s="59"/>
      <c r="G116" s="7"/>
      <c r="H116" s="60"/>
      <c r="I116" s="29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1:38" s="38" customFormat="1" ht="18.75">
      <c r="A117" s="6"/>
      <c r="B117" s="6"/>
      <c r="C117" s="7"/>
      <c r="D117" s="57"/>
      <c r="E117" s="58"/>
      <c r="F117" s="59"/>
      <c r="G117" s="7"/>
      <c r="H117" s="60"/>
      <c r="I117" s="29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1:38" s="38" customFormat="1" ht="18.75">
      <c r="A118" s="6"/>
      <c r="B118" s="6"/>
      <c r="C118" s="7"/>
      <c r="D118" s="57"/>
      <c r="E118" s="58"/>
      <c r="F118" s="59"/>
      <c r="G118" s="7"/>
      <c r="H118" s="60"/>
      <c r="I118" s="29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1:38" s="38" customFormat="1" ht="18.75">
      <c r="A119" s="6"/>
      <c r="B119" s="6"/>
      <c r="C119" s="7"/>
      <c r="D119" s="57"/>
      <c r="E119" s="58"/>
      <c r="F119" s="59"/>
      <c r="G119" s="7"/>
      <c r="H119" s="60"/>
      <c r="I119" s="29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1:38" s="38" customFormat="1" ht="18.75">
      <c r="A120" s="6"/>
      <c r="B120" s="6"/>
      <c r="C120" s="7"/>
      <c r="D120" s="57"/>
      <c r="E120" s="58"/>
      <c r="F120" s="59"/>
      <c r="G120" s="7"/>
      <c r="H120" s="60"/>
      <c r="I120" s="29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38" s="38" customFormat="1" ht="18.75">
      <c r="A121" s="6"/>
      <c r="B121" s="6"/>
      <c r="C121" s="7"/>
      <c r="D121" s="57"/>
      <c r="E121" s="58"/>
      <c r="F121" s="59"/>
      <c r="G121" s="7"/>
      <c r="H121" s="60"/>
      <c r="I121" s="29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1:38" s="38" customFormat="1" ht="18.75">
      <c r="A122" s="6"/>
      <c r="B122" s="6"/>
      <c r="C122" s="7"/>
      <c r="D122" s="57"/>
      <c r="E122" s="58"/>
      <c r="F122" s="59"/>
      <c r="G122" s="7"/>
      <c r="H122" s="60"/>
      <c r="I122" s="29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s="38" customFormat="1" ht="18.75">
      <c r="A123" s="6"/>
      <c r="B123" s="6"/>
      <c r="C123" s="7"/>
      <c r="D123" s="57"/>
      <c r="E123" s="58"/>
      <c r="F123" s="59"/>
      <c r="G123" s="7"/>
      <c r="H123" s="60"/>
      <c r="I123" s="29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1:38" s="38" customFormat="1" ht="18.75">
      <c r="A124" s="6"/>
      <c r="B124" s="6"/>
      <c r="C124" s="7"/>
      <c r="D124" s="57"/>
      <c r="E124" s="58"/>
      <c r="F124" s="59"/>
      <c r="G124" s="7"/>
      <c r="H124" s="60"/>
      <c r="I124" s="29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s="38" customFormat="1" ht="18.75">
      <c r="A125" s="6"/>
      <c r="B125" s="6"/>
      <c r="C125" s="7"/>
      <c r="D125" s="57"/>
      <c r="E125" s="58"/>
      <c r="F125" s="59"/>
      <c r="G125" s="7"/>
      <c r="H125" s="60"/>
      <c r="I125" s="29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s="38" customFormat="1" ht="18.75">
      <c r="A126" s="6"/>
      <c r="B126" s="6"/>
      <c r="C126" s="7"/>
      <c r="D126" s="57"/>
      <c r="E126" s="58"/>
      <c r="F126" s="59"/>
      <c r="G126" s="7"/>
      <c r="H126" s="60"/>
      <c r="I126" s="29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1:38" s="38" customFormat="1" ht="18.75">
      <c r="A127" s="6"/>
      <c r="B127" s="6"/>
      <c r="C127" s="7"/>
      <c r="D127" s="57"/>
      <c r="E127" s="58"/>
      <c r="F127" s="59"/>
      <c r="G127" s="7"/>
      <c r="H127" s="60"/>
      <c r="I127" s="29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1:38" s="38" customFormat="1" ht="18.75">
      <c r="A128" s="6"/>
      <c r="B128" s="6"/>
      <c r="C128" s="7"/>
      <c r="D128" s="57"/>
      <c r="E128" s="58"/>
      <c r="F128" s="59"/>
      <c r="G128" s="7"/>
      <c r="H128" s="60"/>
      <c r="I128" s="29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1:38" s="38" customFormat="1" ht="18.75">
      <c r="A129" s="6"/>
      <c r="B129" s="6"/>
      <c r="C129" s="7"/>
      <c r="D129" s="57"/>
      <c r="E129" s="58"/>
      <c r="F129" s="59"/>
      <c r="G129" s="7"/>
      <c r="H129" s="60"/>
      <c r="I129" s="29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1:38" s="38" customFormat="1" ht="18.75">
      <c r="A130" s="6"/>
      <c r="B130" s="6"/>
      <c r="C130" s="7"/>
      <c r="D130" s="57"/>
      <c r="E130" s="58"/>
      <c r="F130" s="59"/>
      <c r="G130" s="7"/>
      <c r="H130" s="60"/>
      <c r="I130" s="29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1:38" s="38" customFormat="1" ht="18.75">
      <c r="A131" s="6"/>
      <c r="B131" s="6"/>
      <c r="C131" s="7"/>
      <c r="D131" s="57"/>
      <c r="E131" s="58"/>
      <c r="F131" s="59"/>
      <c r="G131" s="7"/>
      <c r="H131" s="60"/>
      <c r="I131" s="29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1:38" s="38" customFormat="1" ht="18.75">
      <c r="A132" s="6"/>
      <c r="B132" s="6"/>
      <c r="C132" s="7"/>
      <c r="D132" s="57"/>
      <c r="E132" s="58"/>
      <c r="F132" s="59"/>
      <c r="G132" s="7"/>
      <c r="H132" s="60"/>
      <c r="I132" s="29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1:38" s="38" customFormat="1" ht="18.75">
      <c r="A133" s="6"/>
      <c r="B133" s="6"/>
      <c r="C133" s="7"/>
      <c r="D133" s="57"/>
      <c r="E133" s="58"/>
      <c r="F133" s="59"/>
      <c r="G133" s="7"/>
      <c r="H133" s="60"/>
      <c r="I133" s="29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1:38" s="38" customFormat="1" ht="18.75">
      <c r="A134" s="6"/>
      <c r="B134" s="6"/>
      <c r="C134" s="7"/>
      <c r="D134" s="57"/>
      <c r="E134" s="58"/>
      <c r="F134" s="59"/>
      <c r="G134" s="7"/>
      <c r="H134" s="60"/>
      <c r="I134" s="29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1:38" s="38" customFormat="1" ht="18.75">
      <c r="A135" s="6"/>
      <c r="B135" s="6"/>
      <c r="C135" s="7"/>
      <c r="D135" s="57"/>
      <c r="E135" s="58"/>
      <c r="F135" s="59"/>
      <c r="G135" s="7"/>
      <c r="H135" s="60"/>
      <c r="I135" s="29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1:38" s="38" customFormat="1" ht="18.75">
      <c r="A136" s="6"/>
      <c r="B136" s="6"/>
      <c r="C136" s="7"/>
      <c r="D136" s="57"/>
      <c r="E136" s="58"/>
      <c r="F136" s="59"/>
      <c r="G136" s="7"/>
      <c r="H136" s="60"/>
      <c r="I136" s="29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1:38" s="38" customFormat="1" ht="18.75">
      <c r="A137" s="6"/>
      <c r="B137" s="6"/>
      <c r="C137" s="7"/>
      <c r="D137" s="57"/>
      <c r="E137" s="58"/>
      <c r="F137" s="59"/>
      <c r="G137" s="7"/>
      <c r="H137" s="60"/>
      <c r="I137" s="29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1:38" s="38" customFormat="1" ht="18.75">
      <c r="A138" s="6"/>
      <c r="B138" s="6"/>
      <c r="C138" s="7"/>
      <c r="D138" s="57"/>
      <c r="E138" s="58"/>
      <c r="F138" s="59"/>
      <c r="G138" s="7"/>
      <c r="H138" s="60"/>
      <c r="I138" s="29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1:38" s="38" customFormat="1" ht="18.75">
      <c r="A139" s="6"/>
      <c r="B139" s="6"/>
      <c r="C139" s="7"/>
      <c r="D139" s="57"/>
      <c r="E139" s="58"/>
      <c r="F139" s="59"/>
      <c r="G139" s="7"/>
      <c r="H139" s="60"/>
      <c r="I139" s="29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1:38" s="38" customFormat="1" ht="18.75">
      <c r="A140" s="6"/>
      <c r="B140" s="6"/>
      <c r="C140" s="7"/>
      <c r="D140" s="57"/>
      <c r="E140" s="58"/>
      <c r="F140" s="59"/>
      <c r="G140" s="7"/>
      <c r="H140" s="60"/>
      <c r="I140" s="29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1:38" s="38" customFormat="1" ht="18.75">
      <c r="A141" s="6"/>
      <c r="B141" s="6"/>
      <c r="C141" s="7"/>
      <c r="D141" s="57"/>
      <c r="E141" s="58"/>
      <c r="F141" s="59"/>
      <c r="G141" s="7"/>
      <c r="H141" s="60"/>
      <c r="I141" s="29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1:38" s="38" customFormat="1" ht="18.75">
      <c r="A142" s="6"/>
      <c r="B142" s="6"/>
      <c r="C142" s="7"/>
      <c r="D142" s="57"/>
      <c r="E142" s="58"/>
      <c r="F142" s="59"/>
      <c r="G142" s="7"/>
      <c r="H142" s="60"/>
      <c r="I142" s="29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1:38" s="38" customFormat="1" ht="18.75">
      <c r="A143" s="6"/>
      <c r="B143" s="6"/>
      <c r="C143" s="7"/>
      <c r="D143" s="57"/>
      <c r="E143" s="58"/>
      <c r="F143" s="59"/>
      <c r="G143" s="7"/>
      <c r="H143" s="60"/>
      <c r="I143" s="29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s="38" customFormat="1" ht="18.75">
      <c r="A144" s="6"/>
      <c r="B144" s="6"/>
      <c r="C144" s="7"/>
      <c r="D144" s="57"/>
      <c r="E144" s="58"/>
      <c r="F144" s="59"/>
      <c r="G144" s="7"/>
      <c r="H144" s="60"/>
      <c r="I144" s="29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1:38" s="38" customFormat="1" ht="18.75">
      <c r="A145" s="6"/>
      <c r="B145" s="6"/>
      <c r="C145" s="7"/>
      <c r="D145" s="57"/>
      <c r="E145" s="58"/>
      <c r="F145" s="59"/>
      <c r="G145" s="7"/>
      <c r="H145" s="60"/>
      <c r="I145" s="29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1:38" s="38" customFormat="1" ht="18.75">
      <c r="A146" s="6"/>
      <c r="B146" s="6"/>
      <c r="C146" s="7"/>
      <c r="D146" s="57"/>
      <c r="E146" s="58"/>
      <c r="F146" s="59"/>
      <c r="G146" s="7"/>
      <c r="H146" s="60"/>
      <c r="I146" s="29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1:38" s="38" customFormat="1" ht="18.75">
      <c r="A147" s="6"/>
      <c r="B147" s="6"/>
      <c r="C147" s="7"/>
      <c r="D147" s="57"/>
      <c r="E147" s="58"/>
      <c r="F147" s="59"/>
      <c r="G147" s="7"/>
      <c r="H147" s="60"/>
      <c r="I147" s="29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</sheetData>
  <sheetProtection/>
  <mergeCells count="9">
    <mergeCell ref="B111:F111"/>
    <mergeCell ref="A1:H1"/>
    <mergeCell ref="A2:H2"/>
    <mergeCell ref="A3:H3"/>
    <mergeCell ref="A4:H4"/>
    <mergeCell ref="A5:H5"/>
    <mergeCell ref="A8:H8"/>
    <mergeCell ref="A6:G6"/>
    <mergeCell ref="A7:G7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101"/>
  <sheetViews>
    <sheetView view="pageBreakPreview" zoomScaleNormal="70" zoomScaleSheetLayoutView="100" zoomScalePageLayoutView="0" workbookViewId="0" topLeftCell="A7">
      <selection activeCell="A3" sqref="A3:H3"/>
    </sheetView>
  </sheetViews>
  <sheetFormatPr defaultColWidth="9.140625" defaultRowHeight="15"/>
  <cols>
    <col min="1" max="1" width="68.57421875" style="6" customWidth="1"/>
    <col min="2" max="2" width="8.7109375" style="10" customWidth="1"/>
    <col min="3" max="3" width="9.140625" style="11" customWidth="1"/>
    <col min="4" max="4" width="10.57421875" style="4" customWidth="1"/>
    <col min="5" max="5" width="10.7109375" style="5" customWidth="1"/>
    <col min="6" max="6" width="8.8515625" style="10" customWidth="1"/>
    <col min="7" max="7" width="8.57421875" style="10" hidden="1" customWidth="1"/>
    <col min="8" max="8" width="3.7109375" style="12" hidden="1" customWidth="1"/>
    <col min="9" max="9" width="15.00390625" style="61" customWidth="1"/>
    <col min="10" max="10" width="15.00390625" style="1" customWidth="1"/>
    <col min="11" max="38" width="9.140625" style="1" customWidth="1"/>
  </cols>
  <sheetData>
    <row r="1" spans="1:8" s="64" customFormat="1" ht="15.75" customHeight="1">
      <c r="A1" s="1644" t="s">
        <v>59</v>
      </c>
      <c r="B1" s="1644"/>
      <c r="C1" s="1644"/>
      <c r="D1" s="1644"/>
      <c r="E1" s="1644"/>
      <c r="F1" s="1644"/>
      <c r="G1" s="1644"/>
      <c r="H1" s="1644"/>
    </row>
    <row r="2" spans="1:8" s="64" customFormat="1" ht="15.75" customHeight="1">
      <c r="A2" s="1644" t="s">
        <v>425</v>
      </c>
      <c r="B2" s="1644"/>
      <c r="C2" s="1644"/>
      <c r="D2" s="1644"/>
      <c r="E2" s="1644"/>
      <c r="F2" s="1644"/>
      <c r="G2" s="1644"/>
      <c r="H2" s="1644"/>
    </row>
    <row r="3" spans="1:8" s="64" customFormat="1" ht="15.75" customHeight="1">
      <c r="A3" s="1644" t="s">
        <v>436</v>
      </c>
      <c r="B3" s="1644"/>
      <c r="C3" s="1644"/>
      <c r="D3" s="1644"/>
      <c r="E3" s="1644"/>
      <c r="F3" s="1644"/>
      <c r="G3" s="1644"/>
      <c r="H3" s="1644"/>
    </row>
    <row r="4" spans="1:8" s="65" customFormat="1" ht="16.5" customHeight="1">
      <c r="A4" s="1640" t="s">
        <v>426</v>
      </c>
      <c r="B4" s="1640"/>
      <c r="C4" s="1640"/>
      <c r="D4" s="1640"/>
      <c r="E4" s="1640"/>
      <c r="F4" s="1640"/>
      <c r="G4" s="1640"/>
      <c r="H4" s="1640"/>
    </row>
    <row r="5" spans="1:8" s="65" customFormat="1" ht="16.5" customHeight="1">
      <c r="A5" s="1640" t="s">
        <v>369</v>
      </c>
      <c r="B5" s="1640"/>
      <c r="C5" s="1640"/>
      <c r="D5" s="1640"/>
      <c r="E5" s="1640"/>
      <c r="F5" s="1640"/>
      <c r="G5" s="1640"/>
      <c r="H5" s="1640"/>
    </row>
    <row r="6" spans="1:7" s="65" customFormat="1" ht="16.5" customHeight="1">
      <c r="A6" s="1676"/>
      <c r="B6" s="1676"/>
      <c r="C6" s="1676"/>
      <c r="D6" s="1676"/>
      <c r="E6" s="1676"/>
      <c r="F6" s="1676"/>
      <c r="G6" s="66"/>
    </row>
    <row r="7" spans="1:4" s="65" customFormat="1" ht="16.5" customHeight="1">
      <c r="A7" s="1685" t="s">
        <v>370</v>
      </c>
      <c r="B7" s="1686"/>
      <c r="C7" s="106"/>
      <c r="D7" s="106"/>
    </row>
    <row r="8" spans="1:4" s="65" customFormat="1" ht="19.5" customHeight="1">
      <c r="A8" s="1685" t="s">
        <v>371</v>
      </c>
      <c r="B8" s="1686"/>
      <c r="C8" s="106"/>
      <c r="D8" s="106"/>
    </row>
    <row r="9" spans="1:4" s="65" customFormat="1" ht="19.5" customHeight="1">
      <c r="A9" s="1685" t="s">
        <v>374</v>
      </c>
      <c r="B9" s="1686"/>
      <c r="C9" s="106"/>
      <c r="D9" s="106"/>
    </row>
    <row r="10" spans="1:4" s="2" customFormat="1" ht="18" customHeight="1">
      <c r="A10" s="1685"/>
      <c r="B10" s="1686"/>
      <c r="C10" s="71"/>
      <c r="D10" s="71" t="s">
        <v>262</v>
      </c>
    </row>
    <row r="11" spans="1:34" s="20" customFormat="1" ht="66" customHeight="1">
      <c r="A11" s="107" t="s">
        <v>203</v>
      </c>
      <c r="B11" s="108" t="s">
        <v>202</v>
      </c>
      <c r="C11" s="109"/>
      <c r="D11" s="52" t="s">
        <v>260</v>
      </c>
      <c r="E11" s="52" t="s">
        <v>259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38" customFormat="1" ht="18.75">
      <c r="A12" s="30" t="s">
        <v>156</v>
      </c>
      <c r="B12" s="33"/>
      <c r="C12" s="34"/>
      <c r="D12" s="36">
        <f>D13+D15+D17+D19+D21+D23+D26+D28</f>
        <v>226.4</v>
      </c>
      <c r="E12" s="36">
        <f>E13+E15+E17+E19+E21+E23+E26+E28</f>
        <v>147.8</v>
      </c>
      <c r="F12" s="6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5" s="27" customFormat="1" ht="63">
      <c r="A13" s="607" t="s">
        <v>401</v>
      </c>
      <c r="B13" s="412" t="s">
        <v>204</v>
      </c>
      <c r="C13" s="413" t="s">
        <v>205</v>
      </c>
      <c r="D13" s="374">
        <f>+D14</f>
        <v>192.8</v>
      </c>
      <c r="E13" s="374">
        <f>+E14</f>
        <v>122.8</v>
      </c>
    </row>
    <row r="14" spans="1:5" s="27" customFormat="1" ht="63">
      <c r="A14" s="608" t="s">
        <v>390</v>
      </c>
      <c r="B14" s="609" t="s">
        <v>206</v>
      </c>
      <c r="C14" s="610" t="s">
        <v>205</v>
      </c>
      <c r="D14" s="365">
        <f>SUM(прил8!G91)</f>
        <v>192.8</v>
      </c>
      <c r="E14" s="365">
        <f>SUM(прил8!H91)</f>
        <v>122.8</v>
      </c>
    </row>
    <row r="15" spans="1:5" s="27" customFormat="1" ht="63" hidden="1">
      <c r="A15" s="611" t="s">
        <v>414</v>
      </c>
      <c r="B15" s="412" t="s">
        <v>213</v>
      </c>
      <c r="C15" s="413" t="s">
        <v>205</v>
      </c>
      <c r="D15" s="374">
        <f>D16</f>
        <v>0</v>
      </c>
      <c r="E15" s="374">
        <f>E16</f>
        <v>0</v>
      </c>
    </row>
    <row r="16" spans="1:5" s="27" customFormat="1" ht="78.75" hidden="1">
      <c r="A16" s="612" t="s">
        <v>416</v>
      </c>
      <c r="B16" s="609" t="s">
        <v>214</v>
      </c>
      <c r="C16" s="610" t="s">
        <v>205</v>
      </c>
      <c r="D16" s="365">
        <f>SUM(прил8!G101)</f>
        <v>0</v>
      </c>
      <c r="E16" s="365">
        <f>SUM(прил8!H101)</f>
        <v>0</v>
      </c>
    </row>
    <row r="17" spans="1:34" s="42" customFormat="1" ht="78.75" hidden="1">
      <c r="A17" s="613" t="s">
        <v>396</v>
      </c>
      <c r="B17" s="412" t="s">
        <v>356</v>
      </c>
      <c r="C17" s="413" t="s">
        <v>205</v>
      </c>
      <c r="D17" s="374">
        <f>D18</f>
        <v>0</v>
      </c>
      <c r="E17" s="374">
        <f>E18</f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s="38" customFormat="1" ht="94.5" hidden="1">
      <c r="A18" s="614" t="s">
        <v>385</v>
      </c>
      <c r="B18" s="609" t="s">
        <v>357</v>
      </c>
      <c r="C18" s="610" t="s">
        <v>205</v>
      </c>
      <c r="D18" s="365">
        <f>SUM(прил8!G67)</f>
        <v>0</v>
      </c>
      <c r="E18" s="365">
        <f>SUM(прил8!H67)</f>
        <v>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5" s="43" customFormat="1" ht="78.75">
      <c r="A19" s="613" t="s">
        <v>417</v>
      </c>
      <c r="B19" s="615" t="s">
        <v>170</v>
      </c>
      <c r="C19" s="413" t="s">
        <v>205</v>
      </c>
      <c r="D19" s="374">
        <f>+D20</f>
        <v>18.6</v>
      </c>
      <c r="E19" s="374">
        <f>+E20</f>
        <v>15</v>
      </c>
    </row>
    <row r="20" spans="1:5" s="43" customFormat="1" ht="94.5">
      <c r="A20" s="634" t="s">
        <v>403</v>
      </c>
      <c r="B20" s="616" t="s">
        <v>216</v>
      </c>
      <c r="C20" s="617" t="s">
        <v>205</v>
      </c>
      <c r="D20" s="618">
        <f>SUM(прил8!G71)</f>
        <v>18.6</v>
      </c>
      <c r="E20" s="618">
        <f>SUM(прил8!H71)</f>
        <v>15</v>
      </c>
    </row>
    <row r="21" spans="1:34" s="54" customFormat="1" ht="63">
      <c r="A21" s="635" t="s">
        <v>399</v>
      </c>
      <c r="B21" s="497" t="s">
        <v>218</v>
      </c>
      <c r="C21" s="498" t="s">
        <v>205</v>
      </c>
      <c r="D21" s="500">
        <f>+D22</f>
        <v>15</v>
      </c>
      <c r="E21" s="500">
        <f>+E22</f>
        <v>10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s="42" customFormat="1" ht="94.5">
      <c r="A22" s="619" t="s">
        <v>404</v>
      </c>
      <c r="B22" s="620" t="s">
        <v>219</v>
      </c>
      <c r="C22" s="621" t="s">
        <v>205</v>
      </c>
      <c r="D22" s="636">
        <f>SUM(прил8!G77)</f>
        <v>15</v>
      </c>
      <c r="E22" s="636">
        <f>SUM(прил8!H77)</f>
        <v>10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5" s="41" customFormat="1" ht="78.75" hidden="1">
      <c r="A23" s="622" t="s">
        <v>402</v>
      </c>
      <c r="B23" s="331" t="s">
        <v>224</v>
      </c>
      <c r="C23" s="332" t="s">
        <v>205</v>
      </c>
      <c r="D23" s="623">
        <f>SUM(D24:D25)</f>
        <v>0</v>
      </c>
      <c r="E23" s="456">
        <f>SUM(E24:E25)</f>
        <v>0</v>
      </c>
    </row>
    <row r="24" spans="1:5" s="41" customFormat="1" ht="94.5" hidden="1">
      <c r="A24" s="624" t="s">
        <v>418</v>
      </c>
      <c r="B24" s="625" t="s">
        <v>196</v>
      </c>
      <c r="C24" s="363" t="s">
        <v>205</v>
      </c>
      <c r="D24" s="626">
        <f>SUM(прил8!G85)</f>
        <v>0</v>
      </c>
      <c r="E24" s="626">
        <f>SUM(прил8!H85)</f>
        <v>0</v>
      </c>
    </row>
    <row r="25" spans="1:5" s="41" customFormat="1" ht="94.5" hidden="1">
      <c r="A25" s="627" t="s">
        <v>391</v>
      </c>
      <c r="B25" s="625" t="s">
        <v>200</v>
      </c>
      <c r="C25" s="363" t="s">
        <v>205</v>
      </c>
      <c r="D25" s="626">
        <f>SUM(прил8!G107)</f>
        <v>0</v>
      </c>
      <c r="E25" s="626">
        <f>SUM(прил8!H107)</f>
        <v>0</v>
      </c>
    </row>
    <row r="26" spans="1:5" s="43" customFormat="1" ht="63" hidden="1">
      <c r="A26" s="613" t="s">
        <v>415</v>
      </c>
      <c r="B26" s="615" t="s">
        <v>171</v>
      </c>
      <c r="C26" s="413" t="s">
        <v>205</v>
      </c>
      <c r="D26" s="374">
        <f>+D27</f>
        <v>0</v>
      </c>
      <c r="E26" s="374">
        <f>+E27</f>
        <v>0</v>
      </c>
    </row>
    <row r="27" spans="1:5" s="43" customFormat="1" ht="78.75" hidden="1">
      <c r="A27" s="628" t="s">
        <v>408</v>
      </c>
      <c r="B27" s="629" t="s">
        <v>228</v>
      </c>
      <c r="C27" s="630" t="s">
        <v>205</v>
      </c>
      <c r="D27" s="365">
        <f>SUM(прил8!G20)</f>
        <v>0</v>
      </c>
      <c r="E27" s="365">
        <f>SUM(прил8!H20)</f>
        <v>0</v>
      </c>
    </row>
    <row r="28" spans="1:5" s="49" customFormat="1" ht="78.75" hidden="1">
      <c r="A28" s="631" t="s">
        <v>383</v>
      </c>
      <c r="B28" s="412" t="s">
        <v>231</v>
      </c>
      <c r="C28" s="413" t="s">
        <v>205</v>
      </c>
      <c r="D28" s="456">
        <f>+D29</f>
        <v>0</v>
      </c>
      <c r="E28" s="456">
        <f>+E29</f>
        <v>0</v>
      </c>
    </row>
    <row r="29" spans="1:5" s="48" customFormat="1" ht="126" hidden="1">
      <c r="A29" s="627" t="s">
        <v>382</v>
      </c>
      <c r="B29" s="632" t="s">
        <v>232</v>
      </c>
      <c r="C29" s="633" t="s">
        <v>205</v>
      </c>
      <c r="D29" s="626">
        <f>SUM(прил8!G56,прил8!G61)</f>
        <v>0</v>
      </c>
      <c r="E29" s="626">
        <f>SUM(прил8!H56,прил8!H61)</f>
        <v>0</v>
      </c>
    </row>
    <row r="30" ht="18.75">
      <c r="G30" s="12"/>
    </row>
    <row r="31" ht="18.75">
      <c r="G31" s="12"/>
    </row>
    <row r="32" ht="18.75">
      <c r="G32" s="12"/>
    </row>
    <row r="33" ht="18.75">
      <c r="G33" s="12"/>
    </row>
    <row r="34" ht="18.75">
      <c r="G34" s="12"/>
    </row>
    <row r="35" ht="18.75">
      <c r="G35" s="12"/>
    </row>
    <row r="36" ht="18.75">
      <c r="G36" s="12"/>
    </row>
    <row r="37" ht="18.75">
      <c r="G37" s="12"/>
    </row>
    <row r="38" ht="18.75">
      <c r="G38" s="12"/>
    </row>
    <row r="39" ht="18.75">
      <c r="G39" s="12"/>
    </row>
    <row r="40" ht="18.75">
      <c r="G40" s="12"/>
    </row>
    <row r="41" ht="18.75">
      <c r="G41" s="12"/>
    </row>
    <row r="65" spans="1:38" s="38" customFormat="1" ht="18.75">
      <c r="A65" s="6"/>
      <c r="B65" s="7"/>
      <c r="C65" s="57"/>
      <c r="D65" s="58"/>
      <c r="E65" s="59"/>
      <c r="F65" s="7"/>
      <c r="G65" s="7"/>
      <c r="H65" s="60"/>
      <c r="I65" s="29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 s="38" customFormat="1" ht="18.75">
      <c r="A66" s="6"/>
      <c r="B66" s="7"/>
      <c r="C66" s="57"/>
      <c r="D66" s="58"/>
      <c r="E66" s="59"/>
      <c r="F66" s="7"/>
      <c r="G66" s="7"/>
      <c r="H66" s="60"/>
      <c r="I66" s="29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 s="38" customFormat="1" ht="18.75">
      <c r="A67" s="6"/>
      <c r="B67" s="7"/>
      <c r="C67" s="57"/>
      <c r="D67" s="58"/>
      <c r="E67" s="59"/>
      <c r="F67" s="7"/>
      <c r="G67" s="7"/>
      <c r="H67" s="60"/>
      <c r="I67" s="29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8" s="38" customFormat="1" ht="18.75">
      <c r="A68" s="6"/>
      <c r="B68" s="7"/>
      <c r="C68" s="57"/>
      <c r="D68" s="58"/>
      <c r="E68" s="59"/>
      <c r="F68" s="7"/>
      <c r="G68" s="7"/>
      <c r="H68" s="60"/>
      <c r="I68" s="29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 s="38" customFormat="1" ht="18.75">
      <c r="A69" s="6"/>
      <c r="B69" s="7"/>
      <c r="C69" s="57"/>
      <c r="D69" s="58"/>
      <c r="E69" s="59"/>
      <c r="F69" s="7"/>
      <c r="G69" s="7"/>
      <c r="H69" s="60"/>
      <c r="I69" s="29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1:38" s="38" customFormat="1" ht="18.75">
      <c r="A70" s="6"/>
      <c r="B70" s="7"/>
      <c r="C70" s="57"/>
      <c r="D70" s="58"/>
      <c r="E70" s="59"/>
      <c r="F70" s="7"/>
      <c r="G70" s="7"/>
      <c r="H70" s="60"/>
      <c r="I70" s="2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</row>
    <row r="71" spans="1:38" s="38" customFormat="1" ht="18.75">
      <c r="A71" s="6"/>
      <c r="B71" s="7"/>
      <c r="C71" s="57"/>
      <c r="D71" s="58"/>
      <c r="E71" s="59"/>
      <c r="F71" s="7"/>
      <c r="G71" s="7"/>
      <c r="H71" s="60"/>
      <c r="I71" s="29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</row>
    <row r="72" spans="1:38" s="38" customFormat="1" ht="18.75">
      <c r="A72" s="6"/>
      <c r="B72" s="7"/>
      <c r="C72" s="57"/>
      <c r="D72" s="58"/>
      <c r="E72" s="59"/>
      <c r="F72" s="7"/>
      <c r="G72" s="7"/>
      <c r="H72" s="60"/>
      <c r="I72" s="29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1:38" s="38" customFormat="1" ht="18.75">
      <c r="A73" s="6"/>
      <c r="B73" s="7"/>
      <c r="C73" s="57"/>
      <c r="D73" s="58"/>
      <c r="E73" s="59"/>
      <c r="F73" s="7"/>
      <c r="G73" s="7"/>
      <c r="H73" s="60"/>
      <c r="I73" s="29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</row>
    <row r="74" spans="1:38" s="38" customFormat="1" ht="18.75">
      <c r="A74" s="6"/>
      <c r="B74" s="7"/>
      <c r="C74" s="57"/>
      <c r="D74" s="58"/>
      <c r="E74" s="59"/>
      <c r="F74" s="7"/>
      <c r="G74" s="7"/>
      <c r="H74" s="60"/>
      <c r="I74" s="29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</row>
    <row r="75" spans="1:38" s="38" customFormat="1" ht="18.75">
      <c r="A75" s="6"/>
      <c r="B75" s="7"/>
      <c r="C75" s="57"/>
      <c r="D75" s="58"/>
      <c r="E75" s="59"/>
      <c r="F75" s="7"/>
      <c r="G75" s="7"/>
      <c r="H75" s="60"/>
      <c r="I75" s="29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1:38" s="38" customFormat="1" ht="18.75">
      <c r="A76" s="6"/>
      <c r="B76" s="7"/>
      <c r="C76" s="57"/>
      <c r="D76" s="58"/>
      <c r="E76" s="59"/>
      <c r="F76" s="7"/>
      <c r="G76" s="7"/>
      <c r="H76" s="60"/>
      <c r="I76" s="29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1:38" s="38" customFormat="1" ht="18.75">
      <c r="A77" s="6"/>
      <c r="B77" s="7"/>
      <c r="C77" s="57"/>
      <c r="D77" s="58"/>
      <c r="E77" s="59"/>
      <c r="F77" s="7"/>
      <c r="G77" s="7"/>
      <c r="H77" s="60"/>
      <c r="I77" s="29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</row>
    <row r="78" spans="1:38" s="38" customFormat="1" ht="18.75">
      <c r="A78" s="6"/>
      <c r="B78" s="7"/>
      <c r="C78" s="57"/>
      <c r="D78" s="58"/>
      <c r="E78" s="59"/>
      <c r="F78" s="7"/>
      <c r="G78" s="7"/>
      <c r="H78" s="60"/>
      <c r="I78" s="29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</row>
    <row r="79" spans="1:38" s="38" customFormat="1" ht="18.75">
      <c r="A79" s="6"/>
      <c r="B79" s="7"/>
      <c r="C79" s="57"/>
      <c r="D79" s="58"/>
      <c r="E79" s="59"/>
      <c r="F79" s="7"/>
      <c r="G79" s="7"/>
      <c r="H79" s="60"/>
      <c r="I79" s="29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</row>
    <row r="80" spans="1:38" s="38" customFormat="1" ht="18.75">
      <c r="A80" s="6"/>
      <c r="B80" s="7"/>
      <c r="C80" s="57"/>
      <c r="D80" s="58"/>
      <c r="E80" s="59"/>
      <c r="F80" s="7"/>
      <c r="G80" s="7"/>
      <c r="H80" s="60"/>
      <c r="I80" s="29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</row>
    <row r="81" spans="1:38" s="38" customFormat="1" ht="18.75">
      <c r="A81" s="6"/>
      <c r="B81" s="7"/>
      <c r="C81" s="57"/>
      <c r="D81" s="58"/>
      <c r="E81" s="59"/>
      <c r="F81" s="7"/>
      <c r="G81" s="7"/>
      <c r="H81" s="60"/>
      <c r="I81" s="29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</row>
    <row r="82" spans="1:38" s="38" customFormat="1" ht="18.75">
      <c r="A82" s="6"/>
      <c r="B82" s="7"/>
      <c r="C82" s="57"/>
      <c r="D82" s="58"/>
      <c r="E82" s="59"/>
      <c r="F82" s="7"/>
      <c r="G82" s="7"/>
      <c r="H82" s="60"/>
      <c r="I82" s="29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</row>
    <row r="83" spans="1:38" s="38" customFormat="1" ht="18.75">
      <c r="A83" s="6"/>
      <c r="B83" s="7"/>
      <c r="C83" s="57"/>
      <c r="D83" s="58"/>
      <c r="E83" s="59"/>
      <c r="F83" s="7"/>
      <c r="G83" s="7"/>
      <c r="H83" s="60"/>
      <c r="I83" s="29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1:38" s="38" customFormat="1" ht="18.75">
      <c r="A84" s="6"/>
      <c r="B84" s="7"/>
      <c r="C84" s="57"/>
      <c r="D84" s="58"/>
      <c r="E84" s="59"/>
      <c r="F84" s="7"/>
      <c r="G84" s="7"/>
      <c r="H84" s="60"/>
      <c r="I84" s="29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 s="38" customFormat="1" ht="18.75">
      <c r="A85" s="6"/>
      <c r="B85" s="7"/>
      <c r="C85" s="57"/>
      <c r="D85" s="58"/>
      <c r="E85" s="59"/>
      <c r="F85" s="7"/>
      <c r="G85" s="7"/>
      <c r="H85" s="60"/>
      <c r="I85" s="29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1:38" s="38" customFormat="1" ht="18.75">
      <c r="A86" s="6"/>
      <c r="B86" s="7"/>
      <c r="C86" s="57"/>
      <c r="D86" s="58"/>
      <c r="E86" s="59"/>
      <c r="F86" s="7"/>
      <c r="G86" s="7"/>
      <c r="H86" s="60"/>
      <c r="I86" s="29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38" s="38" customFormat="1" ht="18.75">
      <c r="A87" s="6"/>
      <c r="B87" s="7"/>
      <c r="C87" s="57"/>
      <c r="D87" s="58"/>
      <c r="E87" s="59"/>
      <c r="F87" s="7"/>
      <c r="G87" s="7"/>
      <c r="H87" s="60"/>
      <c r="I87" s="29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38" s="38" customFormat="1" ht="18.75">
      <c r="A88" s="6"/>
      <c r="B88" s="7"/>
      <c r="C88" s="57"/>
      <c r="D88" s="58"/>
      <c r="E88" s="59"/>
      <c r="F88" s="7"/>
      <c r="G88" s="7"/>
      <c r="H88" s="60"/>
      <c r="I88" s="29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1:38" s="38" customFormat="1" ht="18.75">
      <c r="A89" s="6"/>
      <c r="B89" s="7"/>
      <c r="C89" s="57"/>
      <c r="D89" s="58"/>
      <c r="E89" s="59"/>
      <c r="F89" s="7"/>
      <c r="G89" s="7"/>
      <c r="H89" s="60"/>
      <c r="I89" s="29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1:38" s="38" customFormat="1" ht="18.75">
      <c r="A90" s="6"/>
      <c r="B90" s="7"/>
      <c r="C90" s="57"/>
      <c r="D90" s="58"/>
      <c r="E90" s="59"/>
      <c r="F90" s="7"/>
      <c r="G90" s="7"/>
      <c r="H90" s="60"/>
      <c r="I90" s="29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1:38" s="38" customFormat="1" ht="18.75">
      <c r="A91" s="6"/>
      <c r="B91" s="7"/>
      <c r="C91" s="57"/>
      <c r="D91" s="58"/>
      <c r="E91" s="59"/>
      <c r="F91" s="7"/>
      <c r="G91" s="7"/>
      <c r="H91" s="60"/>
      <c r="I91" s="29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1:38" s="38" customFormat="1" ht="18.75">
      <c r="A92" s="6"/>
      <c r="B92" s="7"/>
      <c r="C92" s="57"/>
      <c r="D92" s="58"/>
      <c r="E92" s="59"/>
      <c r="F92" s="7"/>
      <c r="G92" s="7"/>
      <c r="H92" s="60"/>
      <c r="I92" s="29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s="38" customFormat="1" ht="18.75">
      <c r="A93" s="6"/>
      <c r="B93" s="7"/>
      <c r="C93" s="57"/>
      <c r="D93" s="58"/>
      <c r="E93" s="59"/>
      <c r="F93" s="7"/>
      <c r="G93" s="7"/>
      <c r="H93" s="60"/>
      <c r="I93" s="29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s="38" customFormat="1" ht="18.75">
      <c r="A94" s="6"/>
      <c r="B94" s="7"/>
      <c r="C94" s="57"/>
      <c r="D94" s="58"/>
      <c r="E94" s="59"/>
      <c r="F94" s="7"/>
      <c r="G94" s="7"/>
      <c r="H94" s="60"/>
      <c r="I94" s="29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s="38" customFormat="1" ht="18.75">
      <c r="A95" s="6"/>
      <c r="B95" s="7"/>
      <c r="C95" s="57"/>
      <c r="D95" s="58"/>
      <c r="E95" s="59"/>
      <c r="F95" s="7"/>
      <c r="G95" s="7"/>
      <c r="H95" s="60"/>
      <c r="I95" s="29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1:38" s="38" customFormat="1" ht="18.75">
      <c r="A96" s="6"/>
      <c r="B96" s="7"/>
      <c r="C96" s="57"/>
      <c r="D96" s="58"/>
      <c r="E96" s="59"/>
      <c r="F96" s="7"/>
      <c r="G96" s="7"/>
      <c r="H96" s="60"/>
      <c r="I96" s="29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1:38" s="38" customFormat="1" ht="18.75">
      <c r="A97" s="6"/>
      <c r="B97" s="7"/>
      <c r="C97" s="57"/>
      <c r="D97" s="58"/>
      <c r="E97" s="59"/>
      <c r="F97" s="7"/>
      <c r="G97" s="7"/>
      <c r="H97" s="60"/>
      <c r="I97" s="29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1:38" s="38" customFormat="1" ht="18.75">
      <c r="A98" s="6"/>
      <c r="B98" s="7"/>
      <c r="C98" s="57"/>
      <c r="D98" s="58"/>
      <c r="E98" s="59"/>
      <c r="F98" s="7"/>
      <c r="G98" s="7"/>
      <c r="H98" s="60"/>
      <c r="I98" s="29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1:38" s="38" customFormat="1" ht="18.75">
      <c r="A99" s="6"/>
      <c r="B99" s="7"/>
      <c r="C99" s="57"/>
      <c r="D99" s="58"/>
      <c r="E99" s="59"/>
      <c r="F99" s="7"/>
      <c r="G99" s="7"/>
      <c r="H99" s="60"/>
      <c r="I99" s="29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1:38" s="38" customFormat="1" ht="18.75">
      <c r="A100" s="6"/>
      <c r="B100" s="7"/>
      <c r="C100" s="57"/>
      <c r="D100" s="58"/>
      <c r="E100" s="59"/>
      <c r="F100" s="7"/>
      <c r="G100" s="7"/>
      <c r="H100" s="60"/>
      <c r="I100" s="29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1:38" s="38" customFormat="1" ht="18.75">
      <c r="A101" s="6"/>
      <c r="B101" s="7"/>
      <c r="C101" s="57"/>
      <c r="D101" s="58"/>
      <c r="E101" s="59"/>
      <c r="F101" s="7"/>
      <c r="G101" s="7"/>
      <c r="H101" s="60"/>
      <c r="I101" s="29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</sheetData>
  <sheetProtection/>
  <mergeCells count="10">
    <mergeCell ref="A10:B10"/>
    <mergeCell ref="A9:B9"/>
    <mergeCell ref="A1:H1"/>
    <mergeCell ref="A2:H2"/>
    <mergeCell ref="A3:H3"/>
    <mergeCell ref="A4:H4"/>
    <mergeCell ref="A6:F6"/>
    <mergeCell ref="A5:H5"/>
    <mergeCell ref="A7:B7"/>
    <mergeCell ref="A8:B8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11"/>
  <sheetViews>
    <sheetView view="pageBreakPreview" zoomScaleNormal="90" zoomScaleSheetLayoutView="100" workbookViewId="0" topLeftCell="A1">
      <selection activeCell="H12" sqref="H12"/>
    </sheetView>
  </sheetViews>
  <sheetFormatPr defaultColWidth="9.140625" defaultRowHeight="15"/>
  <cols>
    <col min="1" max="1" width="58.8515625" style="6" customWidth="1"/>
    <col min="2" max="2" width="7.00390625" style="6" customWidth="1"/>
    <col min="3" max="3" width="7.140625" style="10" customWidth="1"/>
    <col min="4" max="4" width="6.7109375" style="11" customWidth="1"/>
    <col min="5" max="5" width="7.00390625" style="4" customWidth="1"/>
    <col min="6" max="6" width="10.7109375" style="5" customWidth="1"/>
    <col min="7" max="7" width="5.7109375" style="10" customWidth="1"/>
    <col min="8" max="8" width="15.28125" style="12" customWidth="1"/>
    <col min="9" max="9" width="16.28125" style="61" customWidth="1"/>
    <col min="10" max="10" width="0.5625" style="1" hidden="1" customWidth="1"/>
    <col min="11" max="14" width="9.140625" style="1" hidden="1" customWidth="1"/>
    <col min="15" max="15" width="2.28125" style="1" hidden="1" customWidth="1"/>
    <col min="16" max="38" width="9.140625" style="1" hidden="1" customWidth="1"/>
  </cols>
  <sheetData>
    <row r="1" spans="1:9" s="64" customFormat="1" ht="15.75" customHeight="1">
      <c r="A1" s="1644" t="s">
        <v>261</v>
      </c>
      <c r="B1" s="1644"/>
      <c r="C1" s="1644"/>
      <c r="D1" s="1644"/>
      <c r="E1" s="1644"/>
      <c r="F1" s="1644"/>
      <c r="G1" s="1644"/>
      <c r="H1" s="1644"/>
      <c r="I1" s="1690"/>
    </row>
    <row r="2" spans="1:9" s="64" customFormat="1" ht="15.75" customHeight="1">
      <c r="A2" s="1644" t="s">
        <v>1042</v>
      </c>
      <c r="B2" s="1644"/>
      <c r="C2" s="1644"/>
      <c r="D2" s="1644"/>
      <c r="E2" s="1644"/>
      <c r="F2" s="1644"/>
      <c r="G2" s="1644"/>
      <c r="H2" s="1644"/>
      <c r="I2" s="1644"/>
    </row>
    <row r="3" spans="1:9" s="64" customFormat="1" ht="15.75" customHeight="1">
      <c r="A3" s="1644" t="s">
        <v>1138</v>
      </c>
      <c r="B3" s="1644"/>
      <c r="C3" s="1644"/>
      <c r="D3" s="1644"/>
      <c r="E3" s="1644"/>
      <c r="F3" s="1644"/>
      <c r="G3" s="1644"/>
      <c r="H3" s="1644"/>
      <c r="I3" s="1644"/>
    </row>
    <row r="4" spans="1:9" s="65" customFormat="1" ht="16.5" customHeight="1">
      <c r="A4" s="1640" t="s">
        <v>1043</v>
      </c>
      <c r="B4" s="1640"/>
      <c r="C4" s="1640"/>
      <c r="D4" s="1640"/>
      <c r="E4" s="1640"/>
      <c r="F4" s="1640"/>
      <c r="G4" s="1640"/>
      <c r="H4" s="1640"/>
      <c r="I4" s="1640"/>
    </row>
    <row r="5" spans="1:9" s="65" customFormat="1" ht="16.5" customHeight="1">
      <c r="A5" s="1640" t="str">
        <f>1!A5</f>
        <v>Курской области на 2017 год  и на плановый период 2018 и 2019 годов"</v>
      </c>
      <c r="B5" s="1640"/>
      <c r="C5" s="1640"/>
      <c r="D5" s="1640"/>
      <c r="E5" s="1640"/>
      <c r="F5" s="1640"/>
      <c r="G5" s="1640"/>
      <c r="H5" s="1640"/>
      <c r="I5" s="1640"/>
    </row>
    <row r="6" spans="1:7" s="65" customFormat="1" ht="16.5" customHeight="1">
      <c r="A6" s="1676"/>
      <c r="B6" s="1676"/>
      <c r="C6" s="1676"/>
      <c r="D6" s="1676"/>
      <c r="E6" s="1676"/>
      <c r="F6" s="1676"/>
      <c r="G6" s="1676"/>
    </row>
    <row r="7" spans="1:7" s="65" customFormat="1" ht="16.5" customHeight="1">
      <c r="A7" s="1676"/>
      <c r="B7" s="1676"/>
      <c r="C7" s="1676"/>
      <c r="D7" s="1676"/>
      <c r="E7" s="1676"/>
      <c r="F7" s="1676"/>
      <c r="G7" s="1676"/>
    </row>
    <row r="8" spans="1:8" s="65" customFormat="1" ht="66" customHeight="1">
      <c r="A8" s="1680" t="s">
        <v>1090</v>
      </c>
      <c r="B8" s="1680"/>
      <c r="C8" s="1680"/>
      <c r="D8" s="1680"/>
      <c r="E8" s="1680"/>
      <c r="F8" s="1680"/>
      <c r="G8" s="1680"/>
      <c r="H8" s="1680"/>
    </row>
    <row r="9" spans="1:8" s="2" customFormat="1" ht="18">
      <c r="A9" s="69"/>
      <c r="B9" s="69"/>
      <c r="C9" s="70"/>
      <c r="D9" s="70"/>
      <c r="E9" s="70"/>
      <c r="F9" s="70"/>
      <c r="G9" s="71"/>
      <c r="H9" s="673" t="s">
        <v>463</v>
      </c>
    </row>
    <row r="10" spans="1:38" s="20" customFormat="1" ht="54" customHeight="1">
      <c r="A10" s="8" t="s">
        <v>203</v>
      </c>
      <c r="B10" s="266" t="s">
        <v>151</v>
      </c>
      <c r="C10" s="9" t="s">
        <v>147</v>
      </c>
      <c r="D10" s="14" t="s">
        <v>148</v>
      </c>
      <c r="E10" s="800"/>
      <c r="F10" s="799" t="s">
        <v>202</v>
      </c>
      <c r="G10" s="17" t="s">
        <v>149</v>
      </c>
      <c r="H10" s="18" t="s">
        <v>150</v>
      </c>
      <c r="I10" s="18" t="s">
        <v>150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38" customFormat="1" ht="18.75">
      <c r="A11" s="268" t="s">
        <v>156</v>
      </c>
      <c r="B11" s="269"/>
      <c r="C11" s="31"/>
      <c r="D11" s="32"/>
      <c r="E11" s="33"/>
      <c r="F11" s="34"/>
      <c r="G11" s="35"/>
      <c r="H11" s="920">
        <f>H12+H168</f>
        <v>1180012</v>
      </c>
      <c r="I11" s="920">
        <f>I12+I168</f>
        <v>1281405</v>
      </c>
      <c r="J11" s="6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38" customFormat="1" ht="31.5">
      <c r="A12" s="270" t="s">
        <v>1052</v>
      </c>
      <c r="B12" s="572" t="s">
        <v>152</v>
      </c>
      <c r="C12" s="308"/>
      <c r="D12" s="309"/>
      <c r="E12" s="310"/>
      <c r="F12" s="311"/>
      <c r="G12" s="312"/>
      <c r="H12" s="969">
        <f>H13+H77+H109+H150+H161+H85</f>
        <v>1152237</v>
      </c>
      <c r="I12" s="969">
        <f>I13+I77+I109+I150+I161+I85</f>
        <v>1220786</v>
      </c>
      <c r="J12" s="6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8" customFormat="1" ht="18.75">
      <c r="A13" s="271" t="s">
        <v>157</v>
      </c>
      <c r="B13" s="466" t="s">
        <v>152</v>
      </c>
      <c r="C13" s="315" t="s">
        <v>153</v>
      </c>
      <c r="D13" s="316"/>
      <c r="E13" s="317"/>
      <c r="F13" s="318"/>
      <c r="G13" s="319"/>
      <c r="H13" s="921">
        <f>H14+H19+H34</f>
        <v>550500</v>
      </c>
      <c r="I13" s="921">
        <f>I14+I19+I34</f>
        <v>641500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38" customFormat="1" ht="47.25">
      <c r="A14" s="272" t="s">
        <v>158</v>
      </c>
      <c r="B14" s="384" t="s">
        <v>152</v>
      </c>
      <c r="C14" s="322" t="s">
        <v>153</v>
      </c>
      <c r="D14" s="323" t="s">
        <v>154</v>
      </c>
      <c r="E14" s="324"/>
      <c r="F14" s="325"/>
      <c r="G14" s="326"/>
      <c r="H14" s="922">
        <f aca="true" t="shared" si="0" ref="H14:I17">+H15</f>
        <v>87000</v>
      </c>
      <c r="I14" s="922">
        <f t="shared" si="0"/>
        <v>87000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0" customFormat="1" ht="31.5">
      <c r="A15" s="840" t="s">
        <v>236</v>
      </c>
      <c r="B15" s="841" t="s">
        <v>152</v>
      </c>
      <c r="C15" s="777" t="s">
        <v>153</v>
      </c>
      <c r="D15" s="778" t="s">
        <v>154</v>
      </c>
      <c r="E15" s="779" t="s">
        <v>235</v>
      </c>
      <c r="F15" s="780" t="s">
        <v>466</v>
      </c>
      <c r="G15" s="781"/>
      <c r="H15" s="842">
        <f t="shared" si="0"/>
        <v>87000</v>
      </c>
      <c r="I15" s="842">
        <f t="shared" si="0"/>
        <v>87000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s="42" customFormat="1" ht="19.5">
      <c r="A16" s="782" t="s">
        <v>238</v>
      </c>
      <c r="B16" s="834" t="s">
        <v>152</v>
      </c>
      <c r="C16" s="759" t="s">
        <v>153</v>
      </c>
      <c r="D16" s="760" t="s">
        <v>154</v>
      </c>
      <c r="E16" s="362" t="s">
        <v>237</v>
      </c>
      <c r="F16" s="363" t="s">
        <v>466</v>
      </c>
      <c r="G16" s="761"/>
      <c r="H16" s="843">
        <f t="shared" si="0"/>
        <v>87000</v>
      </c>
      <c r="I16" s="843">
        <f t="shared" si="0"/>
        <v>87000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s="42" customFormat="1" ht="31.5">
      <c r="A17" s="782" t="s">
        <v>212</v>
      </c>
      <c r="B17" s="834" t="s">
        <v>152</v>
      </c>
      <c r="C17" s="759" t="s">
        <v>153</v>
      </c>
      <c r="D17" s="760" t="s">
        <v>154</v>
      </c>
      <c r="E17" s="362" t="s">
        <v>237</v>
      </c>
      <c r="F17" s="363" t="s">
        <v>465</v>
      </c>
      <c r="G17" s="761"/>
      <c r="H17" s="843">
        <f t="shared" si="0"/>
        <v>87000</v>
      </c>
      <c r="I17" s="843">
        <f t="shared" si="0"/>
        <v>87000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s="42" customFormat="1" ht="70.5" customHeight="1">
      <c r="A18" s="135" t="s">
        <v>160</v>
      </c>
      <c r="B18" s="578" t="s">
        <v>152</v>
      </c>
      <c r="C18" s="350" t="s">
        <v>153</v>
      </c>
      <c r="D18" s="351" t="s">
        <v>154</v>
      </c>
      <c r="E18" s="352" t="s">
        <v>237</v>
      </c>
      <c r="F18" s="353" t="s">
        <v>465</v>
      </c>
      <c r="G18" s="354" t="s">
        <v>155</v>
      </c>
      <c r="H18" s="710">
        <v>87000</v>
      </c>
      <c r="I18" s="710">
        <v>87000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s="42" customFormat="1" ht="63">
      <c r="A19" s="272" t="s">
        <v>167</v>
      </c>
      <c r="B19" s="384" t="s">
        <v>152</v>
      </c>
      <c r="C19" s="322" t="s">
        <v>153</v>
      </c>
      <c r="D19" s="322" t="s">
        <v>159</v>
      </c>
      <c r="E19" s="323"/>
      <c r="F19" s="326"/>
      <c r="G19" s="322"/>
      <c r="H19" s="922">
        <f>SUM(H20,H24)</f>
        <v>201500</v>
      </c>
      <c r="I19" s="922">
        <f>SUM(I20,I24)</f>
        <v>194500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s="42" customFormat="1" ht="70.5" customHeight="1">
      <c r="A20" s="573" t="s">
        <v>1055</v>
      </c>
      <c r="B20" s="574" t="s">
        <v>152</v>
      </c>
      <c r="C20" s="329" t="s">
        <v>153</v>
      </c>
      <c r="D20" s="330" t="s">
        <v>159</v>
      </c>
      <c r="E20" s="356" t="s">
        <v>171</v>
      </c>
      <c r="F20" s="357" t="s">
        <v>466</v>
      </c>
      <c r="G20" s="333"/>
      <c r="H20" s="747">
        <f>+H21</f>
        <v>65500</v>
      </c>
      <c r="I20" s="747">
        <f>+I21</f>
        <v>65500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2" customFormat="1" ht="93.75" customHeight="1">
      <c r="A21" s="782" t="s">
        <v>1080</v>
      </c>
      <c r="B21" s="844" t="s">
        <v>152</v>
      </c>
      <c r="C21" s="759" t="s">
        <v>153</v>
      </c>
      <c r="D21" s="760" t="s">
        <v>159</v>
      </c>
      <c r="E21" s="362" t="s">
        <v>228</v>
      </c>
      <c r="F21" s="363" t="s">
        <v>466</v>
      </c>
      <c r="G21" s="761"/>
      <c r="H21" s="843">
        <f>SUM(H22)</f>
        <v>65500</v>
      </c>
      <c r="I21" s="843">
        <f>SUM(I22)</f>
        <v>65500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2" customFormat="1" ht="31.5">
      <c r="A22" s="782" t="s">
        <v>230</v>
      </c>
      <c r="B22" s="834" t="s">
        <v>152</v>
      </c>
      <c r="C22" s="759" t="s">
        <v>153</v>
      </c>
      <c r="D22" s="760" t="s">
        <v>159</v>
      </c>
      <c r="E22" s="362" t="s">
        <v>228</v>
      </c>
      <c r="F22" s="363" t="s">
        <v>467</v>
      </c>
      <c r="G22" s="761"/>
      <c r="H22" s="843">
        <f>SUM(H23)</f>
        <v>65500</v>
      </c>
      <c r="I22" s="843">
        <f>SUM(I23)</f>
        <v>65500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9" s="260" customFormat="1" ht="31.5">
      <c r="A23" s="277" t="s">
        <v>814</v>
      </c>
      <c r="B23" s="580" t="s">
        <v>152</v>
      </c>
      <c r="C23" s="360" t="s">
        <v>153</v>
      </c>
      <c r="D23" s="361" t="s">
        <v>159</v>
      </c>
      <c r="E23" s="362" t="s">
        <v>228</v>
      </c>
      <c r="F23" s="363" t="s">
        <v>467</v>
      </c>
      <c r="G23" s="364" t="s">
        <v>162</v>
      </c>
      <c r="H23" s="923">
        <v>65500</v>
      </c>
      <c r="I23" s="923">
        <v>65500</v>
      </c>
    </row>
    <row r="24" spans="1:38" s="42" customFormat="1" ht="31.5">
      <c r="A24" s="848" t="s">
        <v>240</v>
      </c>
      <c r="B24" s="849" t="s">
        <v>152</v>
      </c>
      <c r="C24" s="850" t="s">
        <v>153</v>
      </c>
      <c r="D24" s="851" t="s">
        <v>159</v>
      </c>
      <c r="E24" s="852" t="s">
        <v>239</v>
      </c>
      <c r="F24" s="853" t="s">
        <v>466</v>
      </c>
      <c r="G24" s="854"/>
      <c r="H24" s="842">
        <f>+H25</f>
        <v>136000</v>
      </c>
      <c r="I24" s="842">
        <f>+I25</f>
        <v>129000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42" customFormat="1" ht="31.5">
      <c r="A25" s="782" t="s">
        <v>242</v>
      </c>
      <c r="B25" s="834" t="s">
        <v>152</v>
      </c>
      <c r="C25" s="759" t="s">
        <v>153</v>
      </c>
      <c r="D25" s="760" t="s">
        <v>159</v>
      </c>
      <c r="E25" s="362" t="s">
        <v>241</v>
      </c>
      <c r="F25" s="363" t="s">
        <v>466</v>
      </c>
      <c r="G25" s="761"/>
      <c r="H25" s="843">
        <f>+H26</f>
        <v>136000</v>
      </c>
      <c r="I25" s="843">
        <f>+I26</f>
        <v>129000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9" s="41" customFormat="1" ht="31.5">
      <c r="A26" s="782" t="s">
        <v>212</v>
      </c>
      <c r="B26" s="834" t="s">
        <v>152</v>
      </c>
      <c r="C26" s="759" t="s">
        <v>153</v>
      </c>
      <c r="D26" s="760" t="s">
        <v>159</v>
      </c>
      <c r="E26" s="362" t="s">
        <v>241</v>
      </c>
      <c r="F26" s="363" t="s">
        <v>465</v>
      </c>
      <c r="G26" s="761"/>
      <c r="H26" s="843">
        <f>SUM(H27:H28)</f>
        <v>136000</v>
      </c>
      <c r="I26" s="843">
        <f>SUM(I27:I28)</f>
        <v>129000</v>
      </c>
    </row>
    <row r="27" spans="1:9" s="41" customFormat="1" ht="72.75" customHeight="1">
      <c r="A27" s="135" t="s">
        <v>160</v>
      </c>
      <c r="B27" s="578" t="s">
        <v>152</v>
      </c>
      <c r="C27" s="366" t="s">
        <v>153</v>
      </c>
      <c r="D27" s="351" t="s">
        <v>159</v>
      </c>
      <c r="E27" s="352" t="s">
        <v>241</v>
      </c>
      <c r="F27" s="353" t="s">
        <v>443</v>
      </c>
      <c r="G27" s="354" t="s">
        <v>155</v>
      </c>
      <c r="H27" s="710">
        <v>127000</v>
      </c>
      <c r="I27" s="710">
        <v>121000</v>
      </c>
    </row>
    <row r="28" spans="1:9" s="41" customFormat="1" ht="26.25" customHeight="1">
      <c r="A28" s="135" t="s">
        <v>163</v>
      </c>
      <c r="B28" s="578" t="s">
        <v>152</v>
      </c>
      <c r="C28" s="366" t="s">
        <v>153</v>
      </c>
      <c r="D28" s="351" t="s">
        <v>159</v>
      </c>
      <c r="E28" s="352" t="s">
        <v>241</v>
      </c>
      <c r="F28" s="353" t="s">
        <v>443</v>
      </c>
      <c r="G28" s="354" t="s">
        <v>164</v>
      </c>
      <c r="H28" s="710">
        <v>9000</v>
      </c>
      <c r="I28" s="710">
        <v>8000</v>
      </c>
    </row>
    <row r="29" spans="1:9" s="37" customFormat="1" ht="19.5" customHeight="1" hidden="1">
      <c r="A29" s="272" t="s">
        <v>165</v>
      </c>
      <c r="B29" s="384" t="s">
        <v>152</v>
      </c>
      <c r="C29" s="326" t="s">
        <v>153</v>
      </c>
      <c r="D29" s="322" t="s">
        <v>166</v>
      </c>
      <c r="E29" s="324"/>
      <c r="F29" s="325"/>
      <c r="G29" s="367"/>
      <c r="H29" s="925">
        <f>H30</f>
        <v>0</v>
      </c>
      <c r="I29" s="925">
        <f>I30</f>
        <v>0</v>
      </c>
    </row>
    <row r="30" spans="1:9" s="37" customFormat="1" ht="31.5" hidden="1">
      <c r="A30" s="581" t="s">
        <v>249</v>
      </c>
      <c r="B30" s="582" t="s">
        <v>152</v>
      </c>
      <c r="C30" s="369" t="s">
        <v>153</v>
      </c>
      <c r="D30" s="370" t="s">
        <v>166</v>
      </c>
      <c r="E30" s="371" t="s">
        <v>248</v>
      </c>
      <c r="F30" s="372" t="s">
        <v>205</v>
      </c>
      <c r="G30" s="373"/>
      <c r="H30" s="926">
        <f>H31</f>
        <v>0</v>
      </c>
      <c r="I30" s="926">
        <f>I31</f>
        <v>0</v>
      </c>
    </row>
    <row r="31" spans="1:38" s="42" customFormat="1" ht="19.5" hidden="1">
      <c r="A31" s="276" t="s">
        <v>255</v>
      </c>
      <c r="B31" s="575" t="s">
        <v>152</v>
      </c>
      <c r="C31" s="336" t="s">
        <v>153</v>
      </c>
      <c r="D31" s="337" t="s">
        <v>166</v>
      </c>
      <c r="E31" s="375" t="s">
        <v>254</v>
      </c>
      <c r="F31" s="376" t="s">
        <v>205</v>
      </c>
      <c r="G31" s="340"/>
      <c r="H31" s="341">
        <f>+H32</f>
        <v>0</v>
      </c>
      <c r="I31" s="341">
        <f>+I32</f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42" customFormat="1" ht="19.5" hidden="1">
      <c r="A32" s="576" t="s">
        <v>257</v>
      </c>
      <c r="B32" s="577" t="s">
        <v>152</v>
      </c>
      <c r="C32" s="343" t="s">
        <v>153</v>
      </c>
      <c r="D32" s="344" t="s">
        <v>166</v>
      </c>
      <c r="E32" s="377" t="s">
        <v>254</v>
      </c>
      <c r="F32" s="378" t="s">
        <v>256</v>
      </c>
      <c r="G32" s="347"/>
      <c r="H32" s="348">
        <f>+H33</f>
        <v>0</v>
      </c>
      <c r="I32" s="348">
        <f>+I33</f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9" s="37" customFormat="1" ht="15" customHeight="1" hidden="1">
      <c r="A33" s="579" t="s">
        <v>161</v>
      </c>
      <c r="B33" s="379" t="s">
        <v>152</v>
      </c>
      <c r="C33" s="350" t="s">
        <v>153</v>
      </c>
      <c r="D33" s="350" t="s">
        <v>166</v>
      </c>
      <c r="E33" s="380" t="s">
        <v>254</v>
      </c>
      <c r="F33" s="381" t="s">
        <v>256</v>
      </c>
      <c r="G33" s="350" t="s">
        <v>162</v>
      </c>
      <c r="H33" s="382"/>
      <c r="I33" s="382"/>
    </row>
    <row r="34" spans="1:9" s="27" customFormat="1" ht="18.75">
      <c r="A34" s="272" t="s">
        <v>168</v>
      </c>
      <c r="B34" s="384" t="s">
        <v>152</v>
      </c>
      <c r="C34" s="322" t="s">
        <v>153</v>
      </c>
      <c r="D34" s="323" t="s">
        <v>169</v>
      </c>
      <c r="E34" s="383"/>
      <c r="F34" s="384"/>
      <c r="G34" s="326"/>
      <c r="H34" s="922">
        <f>SUM(H48,H63,H67,H71)</f>
        <v>262000</v>
      </c>
      <c r="I34" s="922">
        <f>SUM(I48,I63,I67,I71)</f>
        <v>360000</v>
      </c>
    </row>
    <row r="35" spans="1:9" s="43" customFormat="1" ht="31.5" hidden="1">
      <c r="A35" s="846" t="s">
        <v>244</v>
      </c>
      <c r="B35" s="847" t="s">
        <v>152</v>
      </c>
      <c r="C35" s="907" t="s">
        <v>153</v>
      </c>
      <c r="D35" s="785">
        <v>13</v>
      </c>
      <c r="E35" s="786" t="s">
        <v>243</v>
      </c>
      <c r="F35" s="787" t="s">
        <v>466</v>
      </c>
      <c r="G35" s="788"/>
      <c r="H35" s="970">
        <f>+H36</f>
        <v>0</v>
      </c>
      <c r="I35" s="970">
        <f>+I36</f>
        <v>0</v>
      </c>
    </row>
    <row r="36" spans="1:9" s="27" customFormat="1" ht="31.5" hidden="1">
      <c r="A36" s="764" t="s">
        <v>462</v>
      </c>
      <c r="B36" s="818" t="s">
        <v>152</v>
      </c>
      <c r="C36" s="792" t="s">
        <v>153</v>
      </c>
      <c r="D36" s="790">
        <v>13</v>
      </c>
      <c r="E36" s="791" t="s">
        <v>245</v>
      </c>
      <c r="F36" s="633" t="s">
        <v>466</v>
      </c>
      <c r="G36" s="792"/>
      <c r="H36" s="971">
        <f>H37</f>
        <v>0</v>
      </c>
      <c r="I36" s="971">
        <f>I37</f>
        <v>0</v>
      </c>
    </row>
    <row r="37" spans="1:9" s="27" customFormat="1" ht="31.5" hidden="1">
      <c r="A37" s="764" t="s">
        <v>247</v>
      </c>
      <c r="B37" s="818" t="s">
        <v>152</v>
      </c>
      <c r="C37" s="845" t="s">
        <v>153</v>
      </c>
      <c r="D37" s="790">
        <v>13</v>
      </c>
      <c r="E37" s="791" t="s">
        <v>245</v>
      </c>
      <c r="F37" s="633" t="s">
        <v>468</v>
      </c>
      <c r="G37" s="792"/>
      <c r="H37" s="971">
        <f>H38</f>
        <v>0</v>
      </c>
      <c r="I37" s="971">
        <f>I38</f>
        <v>0</v>
      </c>
    </row>
    <row r="38" spans="1:9" s="27" customFormat="1" ht="31.5" hidden="1">
      <c r="A38" s="135" t="s">
        <v>161</v>
      </c>
      <c r="B38" s="578" t="s">
        <v>152</v>
      </c>
      <c r="C38" s="404" t="s">
        <v>153</v>
      </c>
      <c r="D38" s="405">
        <v>13</v>
      </c>
      <c r="E38" s="406" t="s">
        <v>245</v>
      </c>
      <c r="F38" s="407" t="s">
        <v>468</v>
      </c>
      <c r="G38" s="408" t="s">
        <v>162</v>
      </c>
      <c r="H38" s="930"/>
      <c r="I38" s="930"/>
    </row>
    <row r="39" spans="1:9" s="27" customFormat="1" ht="31.5" hidden="1">
      <c r="A39" s="838" t="s">
        <v>249</v>
      </c>
      <c r="B39" s="839" t="s">
        <v>152</v>
      </c>
      <c r="C39" s="797" t="s">
        <v>153</v>
      </c>
      <c r="D39" s="796" t="s">
        <v>169</v>
      </c>
      <c r="E39" s="737" t="s">
        <v>248</v>
      </c>
      <c r="F39" s="738" t="s">
        <v>466</v>
      </c>
      <c r="G39" s="797"/>
      <c r="H39" s="972">
        <f>+H40</f>
        <v>0</v>
      </c>
      <c r="I39" s="972">
        <f>+I40</f>
        <v>0</v>
      </c>
    </row>
    <row r="40" spans="1:9" s="27" customFormat="1" ht="31.5" hidden="1">
      <c r="A40" s="770" t="s">
        <v>251</v>
      </c>
      <c r="B40" s="832" t="s">
        <v>152</v>
      </c>
      <c r="C40" s="360" t="s">
        <v>153</v>
      </c>
      <c r="D40" s="360" t="s">
        <v>169</v>
      </c>
      <c r="E40" s="632" t="s">
        <v>250</v>
      </c>
      <c r="F40" s="633" t="s">
        <v>466</v>
      </c>
      <c r="G40" s="794"/>
      <c r="H40" s="971">
        <f>+H41+H46</f>
        <v>0</v>
      </c>
      <c r="I40" s="971">
        <f>+I41+I46</f>
        <v>0</v>
      </c>
    </row>
    <row r="41" spans="1:255" s="45" customFormat="1" ht="31.5" hidden="1">
      <c r="A41" s="764" t="s">
        <v>208</v>
      </c>
      <c r="B41" s="818" t="s">
        <v>152</v>
      </c>
      <c r="C41" s="461" t="s">
        <v>153</v>
      </c>
      <c r="D41" s="461">
        <v>13</v>
      </c>
      <c r="E41" s="774" t="s">
        <v>250</v>
      </c>
      <c r="F41" s="610" t="s">
        <v>469</v>
      </c>
      <c r="G41" s="461"/>
      <c r="H41" s="973">
        <f>H42+H44+H45</f>
        <v>0</v>
      </c>
      <c r="I41" s="973">
        <f>I42+I44+I45</f>
        <v>0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s="45" customFormat="1" ht="60.75" customHeight="1" hidden="1">
      <c r="A42" s="137" t="s">
        <v>160</v>
      </c>
      <c r="B42" s="585" t="s">
        <v>152</v>
      </c>
      <c r="C42" s="424" t="s">
        <v>153</v>
      </c>
      <c r="D42" s="424">
        <v>13</v>
      </c>
      <c r="E42" s="774" t="s">
        <v>250</v>
      </c>
      <c r="F42" s="610" t="s">
        <v>469</v>
      </c>
      <c r="G42" s="424" t="s">
        <v>155</v>
      </c>
      <c r="H42" s="929"/>
      <c r="I42" s="929"/>
      <c r="J42" s="47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s="45" customFormat="1" ht="26.25" customHeight="1" hidden="1">
      <c r="A43" s="135" t="s">
        <v>161</v>
      </c>
      <c r="B43" s="426" t="s">
        <v>152</v>
      </c>
      <c r="C43" s="424" t="s">
        <v>153</v>
      </c>
      <c r="D43" s="424">
        <v>13</v>
      </c>
      <c r="E43" s="406" t="s">
        <v>250</v>
      </c>
      <c r="F43" s="407" t="s">
        <v>207</v>
      </c>
      <c r="G43" s="424" t="s">
        <v>162</v>
      </c>
      <c r="H43" s="931">
        <v>3</v>
      </c>
      <c r="I43" s="931">
        <v>3</v>
      </c>
      <c r="J43" s="47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s="45" customFormat="1" ht="34.5" customHeight="1" hidden="1">
      <c r="A44" s="135" t="s">
        <v>161</v>
      </c>
      <c r="B44" s="586" t="s">
        <v>152</v>
      </c>
      <c r="C44" s="424" t="s">
        <v>153</v>
      </c>
      <c r="D44" s="424">
        <v>13</v>
      </c>
      <c r="E44" s="406" t="s">
        <v>250</v>
      </c>
      <c r="F44" s="407" t="s">
        <v>469</v>
      </c>
      <c r="G44" s="424" t="s">
        <v>162</v>
      </c>
      <c r="H44" s="929"/>
      <c r="I44" s="929"/>
      <c r="J44" s="47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s="45" customFormat="1" ht="26.25" customHeight="1" hidden="1">
      <c r="A45" s="135" t="s">
        <v>163</v>
      </c>
      <c r="B45" s="586">
        <v>1</v>
      </c>
      <c r="C45" s="424" t="s">
        <v>153</v>
      </c>
      <c r="D45" s="424" t="s">
        <v>169</v>
      </c>
      <c r="E45" s="406" t="s">
        <v>250</v>
      </c>
      <c r="F45" s="407" t="s">
        <v>469</v>
      </c>
      <c r="G45" s="434" t="s">
        <v>164</v>
      </c>
      <c r="H45" s="929"/>
      <c r="I45" s="929"/>
      <c r="J45" s="47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s="45" customFormat="1" ht="31.5" hidden="1">
      <c r="A46" s="764" t="s">
        <v>368</v>
      </c>
      <c r="B46" s="818" t="s">
        <v>152</v>
      </c>
      <c r="C46" s="461" t="s">
        <v>153</v>
      </c>
      <c r="D46" s="461">
        <v>13</v>
      </c>
      <c r="E46" s="774" t="s">
        <v>250</v>
      </c>
      <c r="F46" s="610" t="s">
        <v>470</v>
      </c>
      <c r="G46" s="767"/>
      <c r="H46" s="973">
        <f>SUM(H47)</f>
        <v>0</v>
      </c>
      <c r="I46" s="973">
        <f>SUM(I47)</f>
        <v>0</v>
      </c>
      <c r="J46" s="47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255" s="45" customFormat="1" ht="31.5" hidden="1">
      <c r="A47" s="135" t="s">
        <v>161</v>
      </c>
      <c r="B47" s="426" t="s">
        <v>152</v>
      </c>
      <c r="C47" s="424" t="s">
        <v>153</v>
      </c>
      <c r="D47" s="424">
        <v>13</v>
      </c>
      <c r="E47" s="406" t="s">
        <v>250</v>
      </c>
      <c r="F47" s="407" t="s">
        <v>470</v>
      </c>
      <c r="G47" s="434" t="s">
        <v>162</v>
      </c>
      <c r="H47" s="929"/>
      <c r="I47" s="929"/>
      <c r="J47" s="47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255" s="45" customFormat="1" ht="105" customHeight="1" hidden="1">
      <c r="A48" s="814" t="s">
        <v>494</v>
      </c>
      <c r="B48" s="815" t="s">
        <v>152</v>
      </c>
      <c r="C48" s="816" t="s">
        <v>153</v>
      </c>
      <c r="D48" s="817" t="s">
        <v>169</v>
      </c>
      <c r="E48" s="805" t="s">
        <v>218</v>
      </c>
      <c r="F48" s="806" t="s">
        <v>466</v>
      </c>
      <c r="G48" s="807"/>
      <c r="H48" s="927">
        <f>SUM(H49+H54+H58)</f>
        <v>0</v>
      </c>
      <c r="I48" s="927">
        <f>SUM(I49+I54+I58)</f>
        <v>0</v>
      </c>
      <c r="J48" s="47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</row>
    <row r="49" spans="1:255" s="45" customFormat="1" ht="117" customHeight="1" hidden="1">
      <c r="A49" s="725" t="s">
        <v>495</v>
      </c>
      <c r="B49" s="349" t="s">
        <v>152</v>
      </c>
      <c r="C49" s="424" t="s">
        <v>153</v>
      </c>
      <c r="D49" s="571" t="s">
        <v>169</v>
      </c>
      <c r="E49" s="406" t="s">
        <v>502</v>
      </c>
      <c r="F49" s="407" t="s">
        <v>466</v>
      </c>
      <c r="G49" s="434"/>
      <c r="H49" s="932">
        <f>SUM(H50)</f>
        <v>0</v>
      </c>
      <c r="I49" s="932">
        <f>SUM(I50)</f>
        <v>0</v>
      </c>
      <c r="J49" s="47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</row>
    <row r="50" spans="1:255" s="45" customFormat="1" ht="64.5" customHeight="1" hidden="1">
      <c r="A50" s="725" t="s">
        <v>479</v>
      </c>
      <c r="B50" s="349" t="s">
        <v>152</v>
      </c>
      <c r="C50" s="424" t="s">
        <v>153</v>
      </c>
      <c r="D50" s="571" t="s">
        <v>169</v>
      </c>
      <c r="E50" s="406" t="s">
        <v>502</v>
      </c>
      <c r="F50" s="407" t="s">
        <v>472</v>
      </c>
      <c r="G50" s="434"/>
      <c r="H50" s="932">
        <f>SUM(H51)</f>
        <v>0</v>
      </c>
      <c r="I50" s="932">
        <f>SUM(I51)</f>
        <v>0</v>
      </c>
      <c r="J50" s="47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</row>
    <row r="51" spans="1:255" s="45" customFormat="1" ht="41.25" customHeight="1" hidden="1">
      <c r="A51" s="775" t="s">
        <v>512</v>
      </c>
      <c r="B51" s="426" t="s">
        <v>152</v>
      </c>
      <c r="C51" s="424" t="s">
        <v>153</v>
      </c>
      <c r="D51" s="571" t="s">
        <v>169</v>
      </c>
      <c r="E51" s="406" t="s">
        <v>502</v>
      </c>
      <c r="F51" s="407" t="s">
        <v>501</v>
      </c>
      <c r="G51" s="434"/>
      <c r="H51" s="924">
        <f>SUM(H52:H53)</f>
        <v>0</v>
      </c>
      <c r="I51" s="924">
        <f>SUM(I52:I53)</f>
        <v>0</v>
      </c>
      <c r="J51" s="47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</row>
    <row r="52" spans="1:255" s="45" customFormat="1" ht="70.5" customHeight="1" hidden="1">
      <c r="A52" s="137" t="s">
        <v>160</v>
      </c>
      <c r="B52" s="349" t="s">
        <v>152</v>
      </c>
      <c r="C52" s="424" t="s">
        <v>153</v>
      </c>
      <c r="D52" s="571" t="s">
        <v>169</v>
      </c>
      <c r="E52" s="406" t="s">
        <v>502</v>
      </c>
      <c r="F52" s="407" t="s">
        <v>501</v>
      </c>
      <c r="G52" s="434" t="s">
        <v>155</v>
      </c>
      <c r="H52" s="929">
        <v>0</v>
      </c>
      <c r="I52" s="929">
        <v>0</v>
      </c>
      <c r="J52" s="47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</row>
    <row r="53" spans="1:255" s="45" customFormat="1" ht="36" customHeight="1" hidden="1">
      <c r="A53" s="277" t="s">
        <v>814</v>
      </c>
      <c r="B53" s="812" t="s">
        <v>152</v>
      </c>
      <c r="C53" s="424" t="s">
        <v>153</v>
      </c>
      <c r="D53" s="571" t="s">
        <v>169</v>
      </c>
      <c r="E53" s="406" t="s">
        <v>502</v>
      </c>
      <c r="F53" s="407" t="s">
        <v>501</v>
      </c>
      <c r="G53" s="434" t="s">
        <v>162</v>
      </c>
      <c r="H53" s="929">
        <v>0</v>
      </c>
      <c r="I53" s="929">
        <v>0</v>
      </c>
      <c r="J53" s="47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</row>
    <row r="54" spans="1:255" s="45" customFormat="1" ht="114.75" customHeight="1" hidden="1">
      <c r="A54" s="718" t="s">
        <v>505</v>
      </c>
      <c r="B54" s="349" t="s">
        <v>152</v>
      </c>
      <c r="C54" s="424" t="s">
        <v>153</v>
      </c>
      <c r="D54" s="571" t="s">
        <v>169</v>
      </c>
      <c r="E54" s="406" t="s">
        <v>503</v>
      </c>
      <c r="F54" s="407" t="s">
        <v>466</v>
      </c>
      <c r="G54" s="434"/>
      <c r="H54" s="932">
        <f aca="true" t="shared" si="1" ref="H54:I56">SUM(H55)</f>
        <v>0</v>
      </c>
      <c r="I54" s="932">
        <f t="shared" si="1"/>
        <v>0</v>
      </c>
      <c r="J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</row>
    <row r="55" spans="1:255" s="45" customFormat="1" ht="63" hidden="1">
      <c r="A55" s="725" t="s">
        <v>506</v>
      </c>
      <c r="B55" s="349" t="s">
        <v>152</v>
      </c>
      <c r="C55" s="424" t="s">
        <v>153</v>
      </c>
      <c r="D55" s="571" t="s">
        <v>169</v>
      </c>
      <c r="E55" s="406" t="s">
        <v>500</v>
      </c>
      <c r="F55" s="407" t="s">
        <v>472</v>
      </c>
      <c r="G55" s="434"/>
      <c r="H55" s="932">
        <f t="shared" si="1"/>
        <v>0</v>
      </c>
      <c r="I55" s="932">
        <f t="shared" si="1"/>
        <v>0</v>
      </c>
      <c r="J55" s="47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</row>
    <row r="56" spans="1:255" s="45" customFormat="1" ht="31.5" hidden="1">
      <c r="A56" s="775" t="s">
        <v>512</v>
      </c>
      <c r="B56" s="813" t="s">
        <v>152</v>
      </c>
      <c r="C56" s="424" t="s">
        <v>153</v>
      </c>
      <c r="D56" s="571" t="s">
        <v>169</v>
      </c>
      <c r="E56" s="406" t="s">
        <v>500</v>
      </c>
      <c r="F56" s="407" t="s">
        <v>501</v>
      </c>
      <c r="G56" s="434"/>
      <c r="H56" s="932">
        <f t="shared" si="1"/>
        <v>0</v>
      </c>
      <c r="I56" s="932">
        <f t="shared" si="1"/>
        <v>0</v>
      </c>
      <c r="J56" s="47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</row>
    <row r="57" spans="1:255" s="45" customFormat="1" ht="78.75" hidden="1">
      <c r="A57" s="137" t="s">
        <v>160</v>
      </c>
      <c r="B57" s="349" t="s">
        <v>152</v>
      </c>
      <c r="C57" s="424" t="s">
        <v>153</v>
      </c>
      <c r="D57" s="571" t="s">
        <v>169</v>
      </c>
      <c r="E57" s="406" t="s">
        <v>500</v>
      </c>
      <c r="F57" s="407" t="s">
        <v>501</v>
      </c>
      <c r="G57" s="434" t="s">
        <v>155</v>
      </c>
      <c r="H57" s="929">
        <v>0</v>
      </c>
      <c r="I57" s="929">
        <v>0</v>
      </c>
      <c r="J57" s="47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</row>
    <row r="58" spans="1:255" s="45" customFormat="1" ht="103.5" customHeight="1" hidden="1">
      <c r="A58" s="864" t="s">
        <v>474</v>
      </c>
      <c r="B58" s="815" t="s">
        <v>152</v>
      </c>
      <c r="C58" s="816" t="s">
        <v>153</v>
      </c>
      <c r="D58" s="817" t="s">
        <v>169</v>
      </c>
      <c r="E58" s="908" t="s">
        <v>772</v>
      </c>
      <c r="F58" s="909" t="s">
        <v>466</v>
      </c>
      <c r="G58" s="910"/>
      <c r="H58" s="921">
        <f aca="true" t="shared" si="2" ref="H58:I60">+H59</f>
        <v>0</v>
      </c>
      <c r="I58" s="921">
        <f t="shared" si="2"/>
        <v>0</v>
      </c>
      <c r="J58" s="47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</row>
    <row r="59" spans="1:255" s="45" customFormat="1" ht="138.75" customHeight="1" hidden="1">
      <c r="A59" s="733" t="s">
        <v>475</v>
      </c>
      <c r="B59" s="426" t="s">
        <v>152</v>
      </c>
      <c r="C59" s="424" t="s">
        <v>153</v>
      </c>
      <c r="D59" s="571" t="s">
        <v>169</v>
      </c>
      <c r="E59" s="406" t="s">
        <v>471</v>
      </c>
      <c r="F59" s="407" t="s">
        <v>466</v>
      </c>
      <c r="G59" s="434"/>
      <c r="H59" s="974">
        <f t="shared" si="2"/>
        <v>0</v>
      </c>
      <c r="I59" s="974">
        <f t="shared" si="2"/>
        <v>0</v>
      </c>
      <c r="J59" s="47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</row>
    <row r="60" spans="1:255" s="45" customFormat="1" ht="63" hidden="1">
      <c r="A60" s="733" t="s">
        <v>480</v>
      </c>
      <c r="B60" s="349" t="s">
        <v>152</v>
      </c>
      <c r="C60" s="424" t="s">
        <v>153</v>
      </c>
      <c r="D60" s="571" t="s">
        <v>169</v>
      </c>
      <c r="E60" s="406" t="s">
        <v>471</v>
      </c>
      <c r="F60" s="407" t="s">
        <v>472</v>
      </c>
      <c r="G60" s="434"/>
      <c r="H60" s="924">
        <f t="shared" si="2"/>
        <v>0</v>
      </c>
      <c r="I60" s="924">
        <f t="shared" si="2"/>
        <v>0</v>
      </c>
      <c r="J60" s="47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</row>
    <row r="61" spans="1:255" s="45" customFormat="1" ht="31.5" hidden="1">
      <c r="A61" s="775" t="s">
        <v>512</v>
      </c>
      <c r="B61" s="349" t="s">
        <v>152</v>
      </c>
      <c r="C61" s="424" t="s">
        <v>153</v>
      </c>
      <c r="D61" s="571" t="s">
        <v>169</v>
      </c>
      <c r="E61" s="406" t="s">
        <v>471</v>
      </c>
      <c r="F61" s="407" t="s">
        <v>501</v>
      </c>
      <c r="G61" s="434"/>
      <c r="H61" s="924">
        <f>SUM(H62)</f>
        <v>0</v>
      </c>
      <c r="I61" s="924">
        <f>SUM(I62)</f>
        <v>0</v>
      </c>
      <c r="J61" s="47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</row>
    <row r="62" spans="1:255" s="45" customFormat="1" ht="78.75" hidden="1">
      <c r="A62" s="137" t="s">
        <v>160</v>
      </c>
      <c r="B62" s="349" t="s">
        <v>152</v>
      </c>
      <c r="C62" s="424" t="s">
        <v>153</v>
      </c>
      <c r="D62" s="571" t="s">
        <v>169</v>
      </c>
      <c r="E62" s="406" t="s">
        <v>471</v>
      </c>
      <c r="F62" s="407" t="s">
        <v>501</v>
      </c>
      <c r="G62" s="434" t="s">
        <v>155</v>
      </c>
      <c r="H62" s="929">
        <v>0</v>
      </c>
      <c r="I62" s="929">
        <v>0</v>
      </c>
      <c r="J62" s="47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</row>
    <row r="63" spans="1:255" s="45" customFormat="1" ht="31.5">
      <c r="A63" s="846" t="s">
        <v>244</v>
      </c>
      <c r="B63" s="912" t="s">
        <v>152</v>
      </c>
      <c r="C63" s="913" t="s">
        <v>153</v>
      </c>
      <c r="D63" s="914" t="s">
        <v>169</v>
      </c>
      <c r="E63" s="911" t="s">
        <v>243</v>
      </c>
      <c r="F63" s="738" t="s">
        <v>466</v>
      </c>
      <c r="G63" s="434"/>
      <c r="H63" s="970">
        <f>+H64</f>
        <v>4000</v>
      </c>
      <c r="I63" s="970">
        <f>+I64</f>
        <v>2000</v>
      </c>
      <c r="J63" s="47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</row>
    <row r="64" spans="1:255" s="45" customFormat="1" ht="31.5">
      <c r="A64" s="764" t="s">
        <v>1060</v>
      </c>
      <c r="B64" s="349" t="s">
        <v>152</v>
      </c>
      <c r="C64" s="424" t="s">
        <v>153</v>
      </c>
      <c r="D64" s="571" t="s">
        <v>169</v>
      </c>
      <c r="E64" s="791" t="s">
        <v>245</v>
      </c>
      <c r="F64" s="633" t="s">
        <v>466</v>
      </c>
      <c r="G64" s="434"/>
      <c r="H64" s="971">
        <f>H65</f>
        <v>4000</v>
      </c>
      <c r="I64" s="971">
        <f>I65</f>
        <v>2000</v>
      </c>
      <c r="J64" s="47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</row>
    <row r="65" spans="1:255" s="45" customFormat="1" ht="31.5">
      <c r="A65" s="764" t="s">
        <v>247</v>
      </c>
      <c r="B65" s="349" t="s">
        <v>152</v>
      </c>
      <c r="C65" s="424" t="s">
        <v>153</v>
      </c>
      <c r="D65" s="571" t="s">
        <v>169</v>
      </c>
      <c r="E65" s="791" t="s">
        <v>245</v>
      </c>
      <c r="F65" s="633" t="s">
        <v>468</v>
      </c>
      <c r="G65" s="434"/>
      <c r="H65" s="971">
        <f>H66</f>
        <v>4000</v>
      </c>
      <c r="I65" s="971">
        <f>I66</f>
        <v>2000</v>
      </c>
      <c r="J65" s="47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</row>
    <row r="66" spans="1:255" s="45" customFormat="1" ht="31.5">
      <c r="A66" s="135" t="s">
        <v>161</v>
      </c>
      <c r="B66" s="349" t="s">
        <v>152</v>
      </c>
      <c r="C66" s="424" t="s">
        <v>153</v>
      </c>
      <c r="D66" s="571" t="s">
        <v>169</v>
      </c>
      <c r="E66" s="406" t="s">
        <v>245</v>
      </c>
      <c r="F66" s="407" t="s">
        <v>468</v>
      </c>
      <c r="G66" s="434" t="s">
        <v>162</v>
      </c>
      <c r="H66" s="929">
        <v>4000</v>
      </c>
      <c r="I66" s="929">
        <v>2000</v>
      </c>
      <c r="J66" s="47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</row>
    <row r="67" spans="1:255" s="45" customFormat="1" ht="31.5">
      <c r="A67" s="795" t="s">
        <v>249</v>
      </c>
      <c r="B67" s="912" t="s">
        <v>152</v>
      </c>
      <c r="C67" s="913" t="s">
        <v>153</v>
      </c>
      <c r="D67" s="914" t="s">
        <v>169</v>
      </c>
      <c r="E67" s="737" t="s">
        <v>248</v>
      </c>
      <c r="F67" s="738" t="s">
        <v>466</v>
      </c>
      <c r="G67" s="434"/>
      <c r="H67" s="970">
        <f>+H68</f>
        <v>1000</v>
      </c>
      <c r="I67" s="970">
        <f>+I68</f>
        <v>1000</v>
      </c>
      <c r="J67" s="47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</row>
    <row r="68" spans="1:255" s="45" customFormat="1" ht="31.5">
      <c r="A68" s="770" t="s">
        <v>251</v>
      </c>
      <c r="B68" s="349" t="s">
        <v>152</v>
      </c>
      <c r="C68" s="424" t="s">
        <v>153</v>
      </c>
      <c r="D68" s="571" t="s">
        <v>169</v>
      </c>
      <c r="E68" s="632" t="s">
        <v>250</v>
      </c>
      <c r="F68" s="633" t="s">
        <v>466</v>
      </c>
      <c r="G68" s="434"/>
      <c r="H68" s="971">
        <f>H69</f>
        <v>1000</v>
      </c>
      <c r="I68" s="971">
        <f>I69</f>
        <v>1000</v>
      </c>
      <c r="J68" s="47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</row>
    <row r="69" spans="1:255" s="45" customFormat="1" ht="31.5">
      <c r="A69" s="764" t="s">
        <v>368</v>
      </c>
      <c r="B69" s="349" t="s">
        <v>152</v>
      </c>
      <c r="C69" s="424" t="s">
        <v>153</v>
      </c>
      <c r="D69" s="571" t="s">
        <v>169</v>
      </c>
      <c r="E69" s="774" t="s">
        <v>250</v>
      </c>
      <c r="F69" s="610" t="s">
        <v>470</v>
      </c>
      <c r="G69" s="434"/>
      <c r="H69" s="971">
        <f>H70</f>
        <v>1000</v>
      </c>
      <c r="I69" s="971">
        <f>I70</f>
        <v>1000</v>
      </c>
      <c r="J69" s="47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</row>
    <row r="70" spans="1:255" s="45" customFormat="1" ht="31.5">
      <c r="A70" s="289" t="s">
        <v>161</v>
      </c>
      <c r="B70" s="349" t="s">
        <v>152</v>
      </c>
      <c r="C70" s="424" t="s">
        <v>153</v>
      </c>
      <c r="D70" s="571" t="s">
        <v>169</v>
      </c>
      <c r="E70" s="406" t="s">
        <v>250</v>
      </c>
      <c r="F70" s="407" t="s">
        <v>470</v>
      </c>
      <c r="G70" s="434" t="s">
        <v>162</v>
      </c>
      <c r="H70" s="929">
        <v>1000</v>
      </c>
      <c r="I70" s="929">
        <v>1000</v>
      </c>
      <c r="J70" s="47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</row>
    <row r="71" spans="1:255" s="45" customFormat="1" ht="33" customHeight="1">
      <c r="A71" s="838" t="s">
        <v>249</v>
      </c>
      <c r="B71" s="839" t="s">
        <v>152</v>
      </c>
      <c r="C71" s="913" t="s">
        <v>153</v>
      </c>
      <c r="D71" s="914" t="s">
        <v>169</v>
      </c>
      <c r="E71" s="737" t="s">
        <v>757</v>
      </c>
      <c r="F71" s="738" t="s">
        <v>466</v>
      </c>
      <c r="G71" s="434"/>
      <c r="H71" s="972">
        <f>+H72</f>
        <v>257000</v>
      </c>
      <c r="I71" s="972">
        <f>+I72</f>
        <v>357000</v>
      </c>
      <c r="J71" s="47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</row>
    <row r="72" spans="1:255" s="45" customFormat="1" ht="21" customHeight="1">
      <c r="A72" s="770" t="s">
        <v>251</v>
      </c>
      <c r="B72" s="832" t="s">
        <v>152</v>
      </c>
      <c r="C72" s="424" t="s">
        <v>153</v>
      </c>
      <c r="D72" s="571" t="s">
        <v>169</v>
      </c>
      <c r="E72" s="632" t="s">
        <v>515</v>
      </c>
      <c r="F72" s="633" t="s">
        <v>466</v>
      </c>
      <c r="G72" s="434"/>
      <c r="H72" s="971">
        <f>+H73</f>
        <v>257000</v>
      </c>
      <c r="I72" s="971">
        <f>+I73</f>
        <v>357000</v>
      </c>
      <c r="J72" s="47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</row>
    <row r="73" spans="1:255" s="45" customFormat="1" ht="33.75" customHeight="1">
      <c r="A73" s="764" t="s">
        <v>208</v>
      </c>
      <c r="B73" s="832" t="s">
        <v>152</v>
      </c>
      <c r="C73" s="424" t="s">
        <v>153</v>
      </c>
      <c r="D73" s="571" t="s">
        <v>169</v>
      </c>
      <c r="E73" s="774" t="s">
        <v>515</v>
      </c>
      <c r="F73" s="610" t="s">
        <v>469</v>
      </c>
      <c r="G73" s="434"/>
      <c r="H73" s="973">
        <f>H74+H75+H76</f>
        <v>257000</v>
      </c>
      <c r="I73" s="973">
        <f>I74+I75+I76</f>
        <v>357000</v>
      </c>
      <c r="J73" s="47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</row>
    <row r="74" spans="1:255" s="45" customFormat="1" ht="64.5" customHeight="1">
      <c r="A74" s="137" t="s">
        <v>160</v>
      </c>
      <c r="B74" s="832" t="s">
        <v>152</v>
      </c>
      <c r="C74" s="424" t="s">
        <v>153</v>
      </c>
      <c r="D74" s="571" t="s">
        <v>169</v>
      </c>
      <c r="E74" s="774" t="s">
        <v>515</v>
      </c>
      <c r="F74" s="610" t="s">
        <v>469</v>
      </c>
      <c r="G74" s="434" t="s">
        <v>155</v>
      </c>
      <c r="H74" s="929">
        <v>257000</v>
      </c>
      <c r="I74" s="929">
        <v>357000</v>
      </c>
      <c r="J74" s="47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</row>
    <row r="75" spans="1:255" s="45" customFormat="1" ht="36" customHeight="1" hidden="1">
      <c r="A75" s="277" t="s">
        <v>814</v>
      </c>
      <c r="B75" s="832" t="s">
        <v>152</v>
      </c>
      <c r="C75" s="424" t="s">
        <v>153</v>
      </c>
      <c r="D75" s="571" t="s">
        <v>169</v>
      </c>
      <c r="E75" s="406" t="s">
        <v>515</v>
      </c>
      <c r="F75" s="407" t="s">
        <v>469</v>
      </c>
      <c r="G75" s="434" t="s">
        <v>162</v>
      </c>
      <c r="H75" s="929"/>
      <c r="I75" s="929"/>
      <c r="J75" s="47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</row>
    <row r="76" spans="1:255" s="45" customFormat="1" ht="30" customHeight="1" hidden="1">
      <c r="A76" s="135" t="s">
        <v>163</v>
      </c>
      <c r="B76" s="832" t="s">
        <v>152</v>
      </c>
      <c r="C76" s="424" t="s">
        <v>153</v>
      </c>
      <c r="D76" s="571" t="s">
        <v>169</v>
      </c>
      <c r="E76" s="406" t="s">
        <v>515</v>
      </c>
      <c r="F76" s="407" t="s">
        <v>469</v>
      </c>
      <c r="G76" s="434" t="s">
        <v>164</v>
      </c>
      <c r="H76" s="929"/>
      <c r="I76" s="929"/>
      <c r="J76" s="47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</row>
    <row r="77" spans="1:9" s="27" customFormat="1" ht="18.75">
      <c r="A77" s="290" t="s">
        <v>172</v>
      </c>
      <c r="B77" s="439" t="s">
        <v>152</v>
      </c>
      <c r="C77" s="436" t="s">
        <v>154</v>
      </c>
      <c r="D77" s="915"/>
      <c r="E77" s="916"/>
      <c r="F77" s="917"/>
      <c r="G77" s="440"/>
      <c r="H77" s="921">
        <f>+H78</f>
        <v>69019</v>
      </c>
      <c r="I77" s="921">
        <f>+I78</f>
        <v>69019</v>
      </c>
    </row>
    <row r="78" spans="1:9" s="27" customFormat="1" ht="18.75">
      <c r="A78" s="291" t="s">
        <v>173</v>
      </c>
      <c r="B78" s="587" t="s">
        <v>152</v>
      </c>
      <c r="C78" s="442" t="s">
        <v>154</v>
      </c>
      <c r="D78" s="442" t="s">
        <v>174</v>
      </c>
      <c r="E78" s="918"/>
      <c r="F78" s="384"/>
      <c r="G78" s="442"/>
      <c r="H78" s="922">
        <f>H79</f>
        <v>69019</v>
      </c>
      <c r="I78" s="922">
        <f>I79</f>
        <v>69019</v>
      </c>
    </row>
    <row r="79" spans="1:9" s="43" customFormat="1" ht="31.5">
      <c r="A79" s="838" t="s">
        <v>249</v>
      </c>
      <c r="B79" s="839" t="s">
        <v>152</v>
      </c>
      <c r="C79" s="797" t="s">
        <v>154</v>
      </c>
      <c r="D79" s="796" t="s">
        <v>174</v>
      </c>
      <c r="E79" s="737" t="s">
        <v>248</v>
      </c>
      <c r="F79" s="738" t="s">
        <v>442</v>
      </c>
      <c r="G79" s="797"/>
      <c r="H79" s="974">
        <f>+H80</f>
        <v>69019</v>
      </c>
      <c r="I79" s="974">
        <f>+I80</f>
        <v>69019</v>
      </c>
    </row>
    <row r="80" spans="1:9" s="27" customFormat="1" ht="31.5">
      <c r="A80" s="770" t="s">
        <v>251</v>
      </c>
      <c r="B80" s="832" t="s">
        <v>152</v>
      </c>
      <c r="C80" s="360" t="s">
        <v>154</v>
      </c>
      <c r="D80" s="360" t="s">
        <v>174</v>
      </c>
      <c r="E80" s="632" t="s">
        <v>250</v>
      </c>
      <c r="F80" s="633" t="s">
        <v>442</v>
      </c>
      <c r="G80" s="794"/>
      <c r="H80" s="924">
        <f>+H81</f>
        <v>69019</v>
      </c>
      <c r="I80" s="924">
        <f>+I81</f>
        <v>69019</v>
      </c>
    </row>
    <row r="81" spans="1:9" s="27" customFormat="1" ht="31.5">
      <c r="A81" s="770" t="s">
        <v>253</v>
      </c>
      <c r="B81" s="832" t="s">
        <v>152</v>
      </c>
      <c r="C81" s="798" t="s">
        <v>154</v>
      </c>
      <c r="D81" s="798" t="s">
        <v>174</v>
      </c>
      <c r="E81" s="632" t="s">
        <v>250</v>
      </c>
      <c r="F81" s="633" t="s">
        <v>444</v>
      </c>
      <c r="G81" s="798"/>
      <c r="H81" s="924">
        <v>69019</v>
      </c>
      <c r="I81" s="924">
        <v>69019</v>
      </c>
    </row>
    <row r="82" spans="1:9" s="27" customFormat="1" ht="78.75" hidden="1">
      <c r="A82" s="135" t="s">
        <v>160</v>
      </c>
      <c r="B82" s="578" t="s">
        <v>152</v>
      </c>
      <c r="C82" s="350" t="s">
        <v>154</v>
      </c>
      <c r="D82" s="350" t="s">
        <v>174</v>
      </c>
      <c r="E82" s="448" t="s">
        <v>250</v>
      </c>
      <c r="F82" s="449" t="s">
        <v>252</v>
      </c>
      <c r="G82" s="350" t="s">
        <v>155</v>
      </c>
      <c r="H82" s="382"/>
      <c r="I82" s="382"/>
    </row>
    <row r="83" spans="1:9" s="27" customFormat="1" ht="78.75">
      <c r="A83" s="137" t="s">
        <v>160</v>
      </c>
      <c r="B83" s="665" t="s">
        <v>449</v>
      </c>
      <c r="C83" s="350" t="s">
        <v>154</v>
      </c>
      <c r="D83" s="350" t="s">
        <v>174</v>
      </c>
      <c r="E83" s="448" t="s">
        <v>248</v>
      </c>
      <c r="F83" s="449" t="s">
        <v>444</v>
      </c>
      <c r="G83" s="350" t="s">
        <v>155</v>
      </c>
      <c r="H83" s="933">
        <v>69019</v>
      </c>
      <c r="I83" s="933">
        <v>69019</v>
      </c>
    </row>
    <row r="84" spans="1:9" s="27" customFormat="1" ht="0" customHeight="1" hidden="1">
      <c r="A84" s="135" t="s">
        <v>161</v>
      </c>
      <c r="B84" s="578" t="s">
        <v>152</v>
      </c>
      <c r="C84" s="350" t="s">
        <v>154</v>
      </c>
      <c r="D84" s="350" t="s">
        <v>174</v>
      </c>
      <c r="E84" s="448" t="s">
        <v>250</v>
      </c>
      <c r="F84" s="449" t="s">
        <v>444</v>
      </c>
      <c r="G84" s="350" t="s">
        <v>162</v>
      </c>
      <c r="H84" s="382"/>
      <c r="I84" s="382"/>
    </row>
    <row r="85" spans="1:9" s="48" customFormat="1" ht="39" customHeight="1" hidden="1">
      <c r="A85" s="271" t="s">
        <v>175</v>
      </c>
      <c r="B85" s="466" t="s">
        <v>152</v>
      </c>
      <c r="C85" s="451" t="s">
        <v>174</v>
      </c>
      <c r="D85" s="451"/>
      <c r="E85" s="438"/>
      <c r="F85" s="439"/>
      <c r="G85" s="451"/>
      <c r="H85" s="855">
        <f>+H86+H93</f>
        <v>0</v>
      </c>
      <c r="I85" s="855">
        <f>+I86+I93</f>
        <v>0</v>
      </c>
    </row>
    <row r="86" spans="1:9" s="48" customFormat="1" ht="37.5" customHeight="1" hidden="1">
      <c r="A86" s="272" t="s">
        <v>176</v>
      </c>
      <c r="B86" s="384" t="s">
        <v>152</v>
      </c>
      <c r="C86" s="453" t="s">
        <v>174</v>
      </c>
      <c r="D86" s="453" t="s">
        <v>177</v>
      </c>
      <c r="E86" s="443"/>
      <c r="F86" s="444"/>
      <c r="G86" s="322"/>
      <c r="H86" s="922">
        <f>H87</f>
        <v>0</v>
      </c>
      <c r="I86" s="922">
        <f>I87</f>
        <v>0</v>
      </c>
    </row>
    <row r="87" spans="1:9" s="49" customFormat="1" ht="79.5" customHeight="1" hidden="1">
      <c r="A87" s="743" t="s">
        <v>474</v>
      </c>
      <c r="B87" s="820" t="s">
        <v>152</v>
      </c>
      <c r="C87" s="772" t="s">
        <v>174</v>
      </c>
      <c r="D87" s="772" t="s">
        <v>177</v>
      </c>
      <c r="E87" s="728" t="s">
        <v>231</v>
      </c>
      <c r="F87" s="745" t="s">
        <v>466</v>
      </c>
      <c r="G87" s="772"/>
      <c r="H87" s="975">
        <f aca="true" t="shared" si="3" ref="H87:I89">+H88</f>
        <v>0</v>
      </c>
      <c r="I87" s="975">
        <f t="shared" si="3"/>
        <v>0</v>
      </c>
    </row>
    <row r="88" spans="1:9" s="48" customFormat="1" ht="136.5" customHeight="1" hidden="1">
      <c r="A88" s="733" t="s">
        <v>475</v>
      </c>
      <c r="B88" s="818" t="s">
        <v>152</v>
      </c>
      <c r="C88" s="461" t="s">
        <v>174</v>
      </c>
      <c r="D88" s="461" t="s">
        <v>177</v>
      </c>
      <c r="E88" s="632" t="s">
        <v>471</v>
      </c>
      <c r="F88" s="633" t="s">
        <v>466</v>
      </c>
      <c r="G88" s="461"/>
      <c r="H88" s="974">
        <f t="shared" si="3"/>
        <v>0</v>
      </c>
      <c r="I88" s="974">
        <f t="shared" si="3"/>
        <v>0</v>
      </c>
    </row>
    <row r="89" spans="1:9" s="27" customFormat="1" ht="63" hidden="1">
      <c r="A89" s="733" t="s">
        <v>480</v>
      </c>
      <c r="B89" s="818" t="s">
        <v>152</v>
      </c>
      <c r="C89" s="717" t="s">
        <v>174</v>
      </c>
      <c r="D89" s="717" t="s">
        <v>177</v>
      </c>
      <c r="E89" s="632" t="s">
        <v>471</v>
      </c>
      <c r="F89" s="633" t="s">
        <v>472</v>
      </c>
      <c r="G89" s="461"/>
      <c r="H89" s="924">
        <f t="shared" si="3"/>
        <v>0</v>
      </c>
      <c r="I89" s="924">
        <f t="shared" si="3"/>
        <v>0</v>
      </c>
    </row>
    <row r="90" spans="1:9" s="27" customFormat="1" ht="33" customHeight="1" hidden="1">
      <c r="A90" s="775" t="s">
        <v>512</v>
      </c>
      <c r="B90" s="818" t="s">
        <v>152</v>
      </c>
      <c r="C90" s="717" t="s">
        <v>174</v>
      </c>
      <c r="D90" s="717" t="s">
        <v>177</v>
      </c>
      <c r="E90" s="632" t="s">
        <v>471</v>
      </c>
      <c r="F90" s="633" t="s">
        <v>501</v>
      </c>
      <c r="G90" s="461"/>
      <c r="H90" s="924">
        <f>SUM(H91:H94)</f>
        <v>0</v>
      </c>
      <c r="I90" s="924">
        <f>SUM(I91:I94)</f>
        <v>0</v>
      </c>
    </row>
    <row r="91" spans="1:9" s="27" customFormat="1" ht="0" customHeight="1" hidden="1">
      <c r="A91" s="718" t="s">
        <v>160</v>
      </c>
      <c r="B91" s="818">
        <v>1</v>
      </c>
      <c r="C91" s="717" t="s">
        <v>174</v>
      </c>
      <c r="D91" s="717" t="s">
        <v>177</v>
      </c>
      <c r="E91" s="632" t="s">
        <v>471</v>
      </c>
      <c r="F91" s="633" t="s">
        <v>473</v>
      </c>
      <c r="G91" s="461" t="s">
        <v>155</v>
      </c>
      <c r="H91" s="923"/>
      <c r="I91" s="923"/>
    </row>
    <row r="92" spans="1:9" s="262" customFormat="1" ht="39.75" customHeight="1" hidden="1">
      <c r="A92" s="277" t="s">
        <v>814</v>
      </c>
      <c r="B92" s="349" t="s">
        <v>152</v>
      </c>
      <c r="C92" s="460" t="s">
        <v>174</v>
      </c>
      <c r="D92" s="460" t="s">
        <v>177</v>
      </c>
      <c r="E92" s="448" t="s">
        <v>471</v>
      </c>
      <c r="F92" s="633" t="s">
        <v>501</v>
      </c>
      <c r="G92" s="461" t="s">
        <v>162</v>
      </c>
      <c r="H92" s="923">
        <v>0</v>
      </c>
      <c r="I92" s="923">
        <v>0</v>
      </c>
    </row>
    <row r="93" spans="1:9" s="43" customFormat="1" ht="42.75" customHeight="1" hidden="1">
      <c r="A93" s="291" t="s">
        <v>178</v>
      </c>
      <c r="B93" s="587" t="s">
        <v>152</v>
      </c>
      <c r="C93" s="442" t="s">
        <v>174</v>
      </c>
      <c r="D93" s="442">
        <v>14</v>
      </c>
      <c r="E93" s="443"/>
      <c r="F93" s="444"/>
      <c r="G93" s="442"/>
      <c r="H93" s="925">
        <f aca="true" t="shared" si="4" ref="H93:I95">+H94</f>
        <v>0</v>
      </c>
      <c r="I93" s="925">
        <f t="shared" si="4"/>
        <v>0</v>
      </c>
    </row>
    <row r="94" spans="1:9" s="43" customFormat="1" ht="26.25" customHeight="1" hidden="1">
      <c r="A94" s="293" t="s">
        <v>453</v>
      </c>
      <c r="B94" s="588" t="s">
        <v>152</v>
      </c>
      <c r="C94" s="462" t="s">
        <v>174</v>
      </c>
      <c r="D94" s="462">
        <v>14</v>
      </c>
      <c r="E94" s="412" t="s">
        <v>231</v>
      </c>
      <c r="F94" s="413" t="s">
        <v>205</v>
      </c>
      <c r="G94" s="462"/>
      <c r="H94" s="926">
        <f t="shared" si="4"/>
        <v>0</v>
      </c>
      <c r="I94" s="926">
        <f t="shared" si="4"/>
        <v>0</v>
      </c>
    </row>
    <row r="95" spans="1:9" s="27" customFormat="1" ht="32.25" customHeight="1" hidden="1">
      <c r="A95" s="283" t="s">
        <v>454</v>
      </c>
      <c r="B95" s="583" t="s">
        <v>152</v>
      </c>
      <c r="C95" s="463" t="s">
        <v>174</v>
      </c>
      <c r="D95" s="463" t="s">
        <v>179</v>
      </c>
      <c r="E95" s="416" t="s">
        <v>232</v>
      </c>
      <c r="F95" s="395" t="s">
        <v>205</v>
      </c>
      <c r="G95" s="463"/>
      <c r="H95" s="934">
        <f t="shared" si="4"/>
        <v>0</v>
      </c>
      <c r="I95" s="934">
        <f t="shared" si="4"/>
        <v>0</v>
      </c>
    </row>
    <row r="96" spans="1:9" s="27" customFormat="1" ht="30.75" customHeight="1" hidden="1">
      <c r="A96" s="288" t="s">
        <v>234</v>
      </c>
      <c r="B96" s="584" t="s">
        <v>152</v>
      </c>
      <c r="C96" s="446" t="s">
        <v>174</v>
      </c>
      <c r="D96" s="446">
        <v>14</v>
      </c>
      <c r="E96" s="447" t="s">
        <v>232</v>
      </c>
      <c r="F96" s="401" t="s">
        <v>233</v>
      </c>
      <c r="G96" s="419"/>
      <c r="H96" s="935">
        <f>H97</f>
        <v>0</v>
      </c>
      <c r="I96" s="935">
        <f>I97</f>
        <v>0</v>
      </c>
    </row>
    <row r="97" spans="1:9" s="27" customFormat="1" ht="30" customHeight="1" hidden="1">
      <c r="A97" s="135" t="s">
        <v>161</v>
      </c>
      <c r="B97" s="578" t="s">
        <v>152</v>
      </c>
      <c r="C97" s="464" t="s">
        <v>174</v>
      </c>
      <c r="D97" s="464">
        <v>14</v>
      </c>
      <c r="E97" s="448" t="s">
        <v>232</v>
      </c>
      <c r="F97" s="449" t="s">
        <v>233</v>
      </c>
      <c r="G97" s="350" t="s">
        <v>162</v>
      </c>
      <c r="H97" s="382">
        <v>0</v>
      </c>
      <c r="I97" s="382">
        <v>0</v>
      </c>
    </row>
    <row r="98" spans="1:9" s="27" customFormat="1" ht="41.25" customHeight="1" hidden="1">
      <c r="A98" s="271" t="s">
        <v>180</v>
      </c>
      <c r="B98" s="466" t="s">
        <v>152</v>
      </c>
      <c r="C98" s="315" t="s">
        <v>159</v>
      </c>
      <c r="D98" s="465"/>
      <c r="E98" s="465"/>
      <c r="F98" s="466"/>
      <c r="G98" s="319"/>
      <c r="H98" s="936">
        <f>+H99</f>
        <v>93.1</v>
      </c>
      <c r="I98" s="936">
        <f>+I99</f>
        <v>93.1</v>
      </c>
    </row>
    <row r="99" spans="1:9" s="27" customFormat="1" ht="36" customHeight="1" hidden="1">
      <c r="A99" s="294" t="s">
        <v>816</v>
      </c>
      <c r="B99" s="589" t="s">
        <v>152</v>
      </c>
      <c r="C99" s="468" t="s">
        <v>159</v>
      </c>
      <c r="D99" s="469" t="s">
        <v>177</v>
      </c>
      <c r="E99" s="470"/>
      <c r="F99" s="471"/>
      <c r="G99" s="472"/>
      <c r="H99" s="937">
        <f>SUM(H105,H100)</f>
        <v>93.1</v>
      </c>
      <c r="I99" s="937">
        <f>SUM(I105,I100)</f>
        <v>93.1</v>
      </c>
    </row>
    <row r="100" spans="1:38" s="42" customFormat="1" ht="88.5" customHeight="1" hidden="1">
      <c r="A100" s="273" t="s">
        <v>817</v>
      </c>
      <c r="B100" s="1189" t="s">
        <v>152</v>
      </c>
      <c r="C100" s="329" t="s">
        <v>159</v>
      </c>
      <c r="D100" s="330" t="s">
        <v>177</v>
      </c>
      <c r="E100" s="1187" t="s">
        <v>818</v>
      </c>
      <c r="F100" s="1188" t="s">
        <v>466</v>
      </c>
      <c r="G100" s="333"/>
      <c r="H100" s="334"/>
      <c r="I100" s="334">
        <f>SUM(I101)</f>
        <v>0</v>
      </c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</row>
    <row r="101" spans="1:248" s="41" customFormat="1" ht="117" customHeight="1" hidden="1">
      <c r="A101" s="1174" t="s">
        <v>819</v>
      </c>
      <c r="B101" s="591" t="s">
        <v>152</v>
      </c>
      <c r="C101" s="336" t="s">
        <v>159</v>
      </c>
      <c r="D101" s="337" t="s">
        <v>177</v>
      </c>
      <c r="E101" s="1178" t="s">
        <v>669</v>
      </c>
      <c r="F101" s="1179" t="s">
        <v>466</v>
      </c>
      <c r="G101" s="477"/>
      <c r="H101" s="478">
        <f>SUM(H102)</f>
        <v>0</v>
      </c>
      <c r="I101" s="478">
        <f>SUM(I102)</f>
        <v>0</v>
      </c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</row>
    <row r="102" spans="1:248" s="51" customFormat="1" ht="75.75" customHeight="1" hidden="1">
      <c r="A102" s="1177" t="s">
        <v>820</v>
      </c>
      <c r="B102" s="593" t="s">
        <v>152</v>
      </c>
      <c r="C102" s="343" t="s">
        <v>159</v>
      </c>
      <c r="D102" s="344" t="s">
        <v>177</v>
      </c>
      <c r="E102" s="1180" t="s">
        <v>669</v>
      </c>
      <c r="F102" s="1181" t="s">
        <v>472</v>
      </c>
      <c r="G102" s="482"/>
      <c r="H102" s="348">
        <f>+H103</f>
        <v>0</v>
      </c>
      <c r="I102" s="348">
        <f>+I103</f>
        <v>0</v>
      </c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</row>
    <row r="103" spans="1:249" s="39" customFormat="1" ht="52.5" customHeight="1" hidden="1">
      <c r="A103" s="1177" t="s">
        <v>821</v>
      </c>
      <c r="B103" s="1192" t="s">
        <v>152</v>
      </c>
      <c r="C103" s="1184" t="s">
        <v>159</v>
      </c>
      <c r="D103" s="1185" t="s">
        <v>177</v>
      </c>
      <c r="E103" s="1180" t="s">
        <v>669</v>
      </c>
      <c r="F103" s="1181" t="s">
        <v>822</v>
      </c>
      <c r="G103" s="1186"/>
      <c r="H103" s="1190">
        <v>0</v>
      </c>
      <c r="I103" s="1190">
        <v>0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</row>
    <row r="104" spans="1:249" s="39" customFormat="1" ht="39.75" customHeight="1" hidden="1">
      <c r="A104" s="135" t="s">
        <v>814</v>
      </c>
      <c r="B104" s="578" t="s">
        <v>152</v>
      </c>
      <c r="C104" s="483" t="s">
        <v>154</v>
      </c>
      <c r="D104" s="484" t="s">
        <v>174</v>
      </c>
      <c r="E104" s="448" t="s">
        <v>248</v>
      </c>
      <c r="F104" s="449" t="s">
        <v>444</v>
      </c>
      <c r="G104" s="487" t="s">
        <v>162</v>
      </c>
      <c r="H104" s="488"/>
      <c r="I104" s="488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</row>
    <row r="105" spans="1:38" s="42" customFormat="1" ht="47.25" customHeight="1" hidden="1">
      <c r="A105" s="573" t="s">
        <v>455</v>
      </c>
      <c r="B105" s="574" t="s">
        <v>152</v>
      </c>
      <c r="C105" s="329" t="s">
        <v>159</v>
      </c>
      <c r="D105" s="330" t="s">
        <v>199</v>
      </c>
      <c r="E105" s="331" t="s">
        <v>170</v>
      </c>
      <c r="F105" s="332" t="s">
        <v>442</v>
      </c>
      <c r="G105" s="333"/>
      <c r="H105" s="334">
        <f>+H106+H101</f>
        <v>93.1</v>
      </c>
      <c r="I105" s="334">
        <f>+I106+I101</f>
        <v>93.1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</row>
    <row r="106" spans="1:248" s="41" customFormat="1" ht="43.5" customHeight="1" hidden="1">
      <c r="A106" s="590" t="s">
        <v>456</v>
      </c>
      <c r="B106" s="591" t="s">
        <v>152</v>
      </c>
      <c r="C106" s="336" t="s">
        <v>159</v>
      </c>
      <c r="D106" s="337" t="s">
        <v>199</v>
      </c>
      <c r="E106" s="475" t="s">
        <v>216</v>
      </c>
      <c r="F106" s="476" t="s">
        <v>442</v>
      </c>
      <c r="G106" s="477"/>
      <c r="H106" s="478">
        <f>+H107</f>
        <v>93.1</v>
      </c>
      <c r="I106" s="478">
        <f>+I107</f>
        <v>93.1</v>
      </c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</row>
    <row r="107" spans="1:248" s="41" customFormat="1" ht="45" customHeight="1" hidden="1">
      <c r="A107" s="592" t="s">
        <v>217</v>
      </c>
      <c r="B107" s="593" t="s">
        <v>152</v>
      </c>
      <c r="C107" s="343" t="s">
        <v>159</v>
      </c>
      <c r="D107" s="344" t="s">
        <v>199</v>
      </c>
      <c r="E107" s="480" t="s">
        <v>216</v>
      </c>
      <c r="F107" s="481" t="s">
        <v>445</v>
      </c>
      <c r="G107" s="482"/>
      <c r="H107" s="348">
        <f>+H108</f>
        <v>93.1</v>
      </c>
      <c r="I107" s="348">
        <f>+I108</f>
        <v>93.1</v>
      </c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</row>
    <row r="108" spans="1:248" s="41" customFormat="1" ht="31.5" customHeight="1" hidden="1">
      <c r="A108" s="135" t="s">
        <v>161</v>
      </c>
      <c r="B108" s="578" t="s">
        <v>152</v>
      </c>
      <c r="C108" s="483" t="s">
        <v>159</v>
      </c>
      <c r="D108" s="484" t="s">
        <v>182</v>
      </c>
      <c r="E108" s="485" t="s">
        <v>216</v>
      </c>
      <c r="F108" s="486" t="s">
        <v>445</v>
      </c>
      <c r="G108" s="487" t="s">
        <v>162</v>
      </c>
      <c r="H108" s="488">
        <v>93.1</v>
      </c>
      <c r="I108" s="488">
        <v>93.1</v>
      </c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</row>
    <row r="109" spans="1:9" s="43" customFormat="1" ht="18.75">
      <c r="A109" s="290" t="s">
        <v>183</v>
      </c>
      <c r="B109" s="439" t="s">
        <v>152</v>
      </c>
      <c r="C109" s="436" t="s">
        <v>184</v>
      </c>
      <c r="D109" s="436"/>
      <c r="E109" s="489"/>
      <c r="F109" s="490"/>
      <c r="G109" s="436"/>
      <c r="H109" s="938">
        <f>SUM(H110+H116+H136)</f>
        <v>20614</v>
      </c>
      <c r="I109" s="938">
        <f>SUM(I110+I116+I136)</f>
        <v>11000</v>
      </c>
    </row>
    <row r="110" spans="1:9" s="43" customFormat="1" ht="18.75" hidden="1">
      <c r="A110" s="720" t="s">
        <v>476</v>
      </c>
      <c r="B110" s="819" t="s">
        <v>152</v>
      </c>
      <c r="C110" s="730" t="s">
        <v>184</v>
      </c>
      <c r="D110" s="730" t="s">
        <v>153</v>
      </c>
      <c r="E110" s="731"/>
      <c r="F110" s="732"/>
      <c r="G110" s="730"/>
      <c r="H110" s="939">
        <f aca="true" t="shared" si="5" ref="H110:I114">SUM(H111)</f>
        <v>0</v>
      </c>
      <c r="I110" s="939">
        <f t="shared" si="5"/>
        <v>0</v>
      </c>
    </row>
    <row r="111" spans="1:9" s="43" customFormat="1" ht="94.5" hidden="1">
      <c r="A111" s="803" t="s">
        <v>494</v>
      </c>
      <c r="B111" s="820" t="s">
        <v>152</v>
      </c>
      <c r="C111" s="727" t="s">
        <v>184</v>
      </c>
      <c r="D111" s="727" t="s">
        <v>153</v>
      </c>
      <c r="E111" s="728" t="s">
        <v>218</v>
      </c>
      <c r="F111" s="729" t="s">
        <v>466</v>
      </c>
      <c r="G111" s="727"/>
      <c r="H111" s="927">
        <f t="shared" si="5"/>
        <v>0</v>
      </c>
      <c r="I111" s="927">
        <f t="shared" si="5"/>
        <v>0</v>
      </c>
    </row>
    <row r="112" spans="1:9" s="43" customFormat="1" ht="112.5" customHeight="1" hidden="1">
      <c r="A112" s="725" t="s">
        <v>495</v>
      </c>
      <c r="B112" s="578" t="s">
        <v>152</v>
      </c>
      <c r="C112" s="809" t="s">
        <v>184</v>
      </c>
      <c r="D112" s="809" t="s">
        <v>153</v>
      </c>
      <c r="E112" s="632" t="s">
        <v>219</v>
      </c>
      <c r="F112" s="721" t="s">
        <v>466</v>
      </c>
      <c r="G112" s="719"/>
      <c r="H112" s="932">
        <f t="shared" si="5"/>
        <v>0</v>
      </c>
      <c r="I112" s="932">
        <f t="shared" si="5"/>
        <v>0</v>
      </c>
    </row>
    <row r="113" spans="1:9" s="43" customFormat="1" ht="66.75" customHeight="1" hidden="1">
      <c r="A113" s="726" t="s">
        <v>496</v>
      </c>
      <c r="B113" s="349" t="s">
        <v>152</v>
      </c>
      <c r="C113" s="809" t="s">
        <v>184</v>
      </c>
      <c r="D113" s="809" t="s">
        <v>153</v>
      </c>
      <c r="E113" s="632" t="s">
        <v>219</v>
      </c>
      <c r="F113" s="721" t="s">
        <v>472</v>
      </c>
      <c r="G113" s="719"/>
      <c r="H113" s="932">
        <f t="shared" si="5"/>
        <v>0</v>
      </c>
      <c r="I113" s="932">
        <f t="shared" si="5"/>
        <v>0</v>
      </c>
    </row>
    <row r="114" spans="1:9" s="43" customFormat="1" ht="47.25" hidden="1">
      <c r="A114" s="723" t="s">
        <v>478</v>
      </c>
      <c r="B114" s="349" t="s">
        <v>152</v>
      </c>
      <c r="C114" s="809" t="s">
        <v>184</v>
      </c>
      <c r="D114" s="809" t="s">
        <v>153</v>
      </c>
      <c r="E114" s="632" t="s">
        <v>219</v>
      </c>
      <c r="F114" s="721" t="s">
        <v>477</v>
      </c>
      <c r="G114" s="719"/>
      <c r="H114" s="932">
        <f t="shared" si="5"/>
        <v>0</v>
      </c>
      <c r="I114" s="932">
        <f t="shared" si="5"/>
        <v>0</v>
      </c>
    </row>
    <row r="115" spans="1:9" s="43" customFormat="1" ht="31.5" hidden="1">
      <c r="A115" s="135" t="s">
        <v>814</v>
      </c>
      <c r="B115" s="349" t="s">
        <v>152</v>
      </c>
      <c r="C115" s="809" t="s">
        <v>184</v>
      </c>
      <c r="D115" s="809" t="s">
        <v>153</v>
      </c>
      <c r="E115" s="632" t="s">
        <v>219</v>
      </c>
      <c r="F115" s="721" t="s">
        <v>477</v>
      </c>
      <c r="G115" s="809" t="s">
        <v>162</v>
      </c>
      <c r="H115" s="940">
        <v>0</v>
      </c>
      <c r="I115" s="940">
        <v>0</v>
      </c>
    </row>
    <row r="116" spans="1:9" s="43" customFormat="1" ht="18.75" hidden="1">
      <c r="A116" s="740" t="s">
        <v>482</v>
      </c>
      <c r="B116" s="821" t="s">
        <v>152</v>
      </c>
      <c r="C116" s="730" t="s">
        <v>184</v>
      </c>
      <c r="D116" s="730" t="s">
        <v>154</v>
      </c>
      <c r="E116" s="822"/>
      <c r="F116" s="823"/>
      <c r="G116" s="730"/>
      <c r="H116" s="939">
        <f>SUM(H126+H131+H117)</f>
        <v>0</v>
      </c>
      <c r="I116" s="939">
        <f>SUM(I126+I131+I117)</f>
        <v>0</v>
      </c>
    </row>
    <row r="117" spans="1:9" s="43" customFormat="1" ht="72" customHeight="1" hidden="1">
      <c r="A117" s="814" t="s">
        <v>758</v>
      </c>
      <c r="B117" s="919" t="s">
        <v>152</v>
      </c>
      <c r="C117" s="897" t="s">
        <v>184</v>
      </c>
      <c r="D117" s="897" t="s">
        <v>154</v>
      </c>
      <c r="E117" s="898" t="s">
        <v>626</v>
      </c>
      <c r="F117" s="899" t="s">
        <v>466</v>
      </c>
      <c r="G117" s="897"/>
      <c r="H117" s="976">
        <f aca="true" t="shared" si="6" ref="H117:I119">SUM(H118)</f>
        <v>0</v>
      </c>
      <c r="I117" s="976">
        <f t="shared" si="6"/>
        <v>0</v>
      </c>
    </row>
    <row r="118" spans="1:9" s="43" customFormat="1" ht="70.5" customHeight="1" hidden="1">
      <c r="A118" s="733" t="s">
        <v>759</v>
      </c>
      <c r="B118" s="826" t="s">
        <v>152</v>
      </c>
      <c r="C118" s="809" t="s">
        <v>184</v>
      </c>
      <c r="D118" s="809" t="s">
        <v>154</v>
      </c>
      <c r="E118" s="609" t="s">
        <v>761</v>
      </c>
      <c r="F118" s="617" t="s">
        <v>466</v>
      </c>
      <c r="G118" s="719"/>
      <c r="H118" s="932">
        <f t="shared" si="6"/>
        <v>0</v>
      </c>
      <c r="I118" s="932">
        <f t="shared" si="6"/>
        <v>0</v>
      </c>
    </row>
    <row r="119" spans="1:9" s="43" customFormat="1" ht="47.25" hidden="1">
      <c r="A119" s="723" t="s">
        <v>760</v>
      </c>
      <c r="B119" s="826" t="s">
        <v>152</v>
      </c>
      <c r="C119" s="809" t="s">
        <v>184</v>
      </c>
      <c r="D119" s="809" t="s">
        <v>154</v>
      </c>
      <c r="E119" s="609" t="s">
        <v>761</v>
      </c>
      <c r="F119" s="617" t="s">
        <v>472</v>
      </c>
      <c r="G119" s="719"/>
      <c r="H119" s="932">
        <f t="shared" si="6"/>
        <v>0</v>
      </c>
      <c r="I119" s="932">
        <f t="shared" si="6"/>
        <v>0</v>
      </c>
    </row>
    <row r="120" spans="1:9" s="43" customFormat="1" ht="47.25" hidden="1">
      <c r="A120" s="765" t="s">
        <v>823</v>
      </c>
      <c r="B120" s="826" t="s">
        <v>152</v>
      </c>
      <c r="C120" s="809" t="s">
        <v>184</v>
      </c>
      <c r="D120" s="809" t="s">
        <v>154</v>
      </c>
      <c r="E120" s="609" t="s">
        <v>627</v>
      </c>
      <c r="F120" s="617" t="s">
        <v>824</v>
      </c>
      <c r="G120" s="719"/>
      <c r="H120" s="932">
        <f>SUM(H121)</f>
        <v>0</v>
      </c>
      <c r="I120" s="932">
        <f>SUM(I121)</f>
        <v>0</v>
      </c>
    </row>
    <row r="121" spans="1:9" s="43" customFormat="1" ht="31.5" hidden="1">
      <c r="A121" s="135" t="s">
        <v>814</v>
      </c>
      <c r="B121" s="826" t="s">
        <v>152</v>
      </c>
      <c r="C121" s="809" t="s">
        <v>184</v>
      </c>
      <c r="D121" s="809" t="s">
        <v>154</v>
      </c>
      <c r="E121" s="609" t="s">
        <v>627</v>
      </c>
      <c r="F121" s="617" t="s">
        <v>824</v>
      </c>
      <c r="G121" s="809" t="s">
        <v>162</v>
      </c>
      <c r="H121" s="941">
        <v>0</v>
      </c>
      <c r="I121" s="941">
        <v>0</v>
      </c>
    </row>
    <row r="122" spans="1:9" s="43" customFormat="1" ht="72" customHeight="1" hidden="1">
      <c r="A122" s="765" t="s">
        <v>826</v>
      </c>
      <c r="B122" s="826" t="s">
        <v>152</v>
      </c>
      <c r="C122" s="809" t="s">
        <v>184</v>
      </c>
      <c r="D122" s="809" t="s">
        <v>154</v>
      </c>
      <c r="E122" s="609" t="s">
        <v>627</v>
      </c>
      <c r="F122" s="617" t="s">
        <v>825</v>
      </c>
      <c r="G122" s="809"/>
      <c r="H122" s="932">
        <f>SUM(H123)</f>
        <v>0</v>
      </c>
      <c r="I122" s="932">
        <f>SUM(I123)</f>
        <v>0</v>
      </c>
    </row>
    <row r="123" spans="1:9" s="43" customFormat="1" ht="52.5" customHeight="1" hidden="1">
      <c r="A123" s="277" t="s">
        <v>814</v>
      </c>
      <c r="B123" s="826" t="s">
        <v>152</v>
      </c>
      <c r="C123" s="809" t="s">
        <v>184</v>
      </c>
      <c r="D123" s="809" t="s">
        <v>154</v>
      </c>
      <c r="E123" s="609" t="s">
        <v>627</v>
      </c>
      <c r="F123" s="617" t="s">
        <v>825</v>
      </c>
      <c r="G123" s="809" t="s">
        <v>162</v>
      </c>
      <c r="H123" s="941">
        <v>0</v>
      </c>
      <c r="I123" s="941">
        <v>0</v>
      </c>
    </row>
    <row r="124" spans="1:9" s="43" customFormat="1" ht="33.75" customHeight="1" hidden="1">
      <c r="A124" s="277" t="s">
        <v>828</v>
      </c>
      <c r="B124" s="826" t="s">
        <v>152</v>
      </c>
      <c r="C124" s="809" t="s">
        <v>184</v>
      </c>
      <c r="D124" s="809" t="s">
        <v>154</v>
      </c>
      <c r="E124" s="609" t="s">
        <v>627</v>
      </c>
      <c r="F124" s="617" t="s">
        <v>827</v>
      </c>
      <c r="G124" s="809"/>
      <c r="H124" s="932">
        <f>SUM(H125)</f>
        <v>0</v>
      </c>
      <c r="I124" s="932">
        <f>SUM(I125)</f>
        <v>0</v>
      </c>
    </row>
    <row r="125" spans="1:9" s="43" customFormat="1" ht="43.5" customHeight="1" hidden="1">
      <c r="A125" s="277" t="s">
        <v>814</v>
      </c>
      <c r="B125" s="826" t="s">
        <v>152</v>
      </c>
      <c r="C125" s="809" t="s">
        <v>184</v>
      </c>
      <c r="D125" s="809" t="s">
        <v>154</v>
      </c>
      <c r="E125" s="609" t="s">
        <v>627</v>
      </c>
      <c r="F125" s="617" t="s">
        <v>827</v>
      </c>
      <c r="G125" s="809" t="s">
        <v>162</v>
      </c>
      <c r="H125" s="941">
        <v>0</v>
      </c>
      <c r="I125" s="941">
        <v>0</v>
      </c>
    </row>
    <row r="126" spans="1:9" s="43" customFormat="1" ht="99.75" customHeight="1" hidden="1">
      <c r="A126" s="803" t="s">
        <v>494</v>
      </c>
      <c r="B126" s="825" t="s">
        <v>152</v>
      </c>
      <c r="C126" s="727" t="s">
        <v>184</v>
      </c>
      <c r="D126" s="727" t="s">
        <v>154</v>
      </c>
      <c r="E126" s="728" t="s">
        <v>218</v>
      </c>
      <c r="F126" s="729" t="s">
        <v>466</v>
      </c>
      <c r="G126" s="824"/>
      <c r="H126" s="927">
        <f aca="true" t="shared" si="7" ref="H126:I129">SUM(H127)</f>
        <v>0</v>
      </c>
      <c r="I126" s="927">
        <f t="shared" si="7"/>
        <v>0</v>
      </c>
    </row>
    <row r="127" spans="1:9" s="43" customFormat="1" ht="97.5" customHeight="1" hidden="1">
      <c r="A127" s="725" t="s">
        <v>495</v>
      </c>
      <c r="B127" s="826" t="s">
        <v>152</v>
      </c>
      <c r="C127" s="809" t="s">
        <v>184</v>
      </c>
      <c r="D127" s="809" t="s">
        <v>154</v>
      </c>
      <c r="E127" s="632" t="s">
        <v>219</v>
      </c>
      <c r="F127" s="721" t="s">
        <v>466</v>
      </c>
      <c r="G127" s="809"/>
      <c r="H127" s="932">
        <f t="shared" si="7"/>
        <v>0</v>
      </c>
      <c r="I127" s="932">
        <f t="shared" si="7"/>
        <v>0</v>
      </c>
    </row>
    <row r="128" spans="1:9" s="43" customFormat="1" ht="49.5" customHeight="1" hidden="1">
      <c r="A128" s="726" t="s">
        <v>496</v>
      </c>
      <c r="B128" s="826" t="s">
        <v>152</v>
      </c>
      <c r="C128" s="809" t="s">
        <v>184</v>
      </c>
      <c r="D128" s="809" t="s">
        <v>154</v>
      </c>
      <c r="E128" s="632" t="s">
        <v>219</v>
      </c>
      <c r="F128" s="721" t="s">
        <v>472</v>
      </c>
      <c r="G128" s="809"/>
      <c r="H128" s="932">
        <f t="shared" si="7"/>
        <v>0</v>
      </c>
      <c r="I128" s="932">
        <f t="shared" si="7"/>
        <v>0</v>
      </c>
    </row>
    <row r="129" spans="1:9" s="43" customFormat="1" ht="31.5" hidden="1">
      <c r="A129" s="723" t="s">
        <v>484</v>
      </c>
      <c r="B129" s="826" t="s">
        <v>152</v>
      </c>
      <c r="C129" s="809" t="s">
        <v>184</v>
      </c>
      <c r="D129" s="809" t="s">
        <v>154</v>
      </c>
      <c r="E129" s="632" t="s">
        <v>219</v>
      </c>
      <c r="F129" s="721" t="s">
        <v>483</v>
      </c>
      <c r="G129" s="809"/>
      <c r="H129" s="932">
        <f t="shared" si="7"/>
        <v>0</v>
      </c>
      <c r="I129" s="932">
        <f t="shared" si="7"/>
        <v>0</v>
      </c>
    </row>
    <row r="130" spans="1:9" s="43" customFormat="1" ht="41.25" customHeight="1" hidden="1">
      <c r="A130" s="277" t="s">
        <v>814</v>
      </c>
      <c r="B130" s="826" t="s">
        <v>152</v>
      </c>
      <c r="C130" s="809" t="s">
        <v>184</v>
      </c>
      <c r="D130" s="809" t="s">
        <v>154</v>
      </c>
      <c r="E130" s="632" t="s">
        <v>219</v>
      </c>
      <c r="F130" s="721" t="s">
        <v>483</v>
      </c>
      <c r="G130" s="809" t="s">
        <v>162</v>
      </c>
      <c r="H130" s="940">
        <v>0</v>
      </c>
      <c r="I130" s="940">
        <v>0</v>
      </c>
    </row>
    <row r="131" spans="1:9" s="43" customFormat="1" ht="63" hidden="1">
      <c r="A131" s="803" t="s">
        <v>485</v>
      </c>
      <c r="B131" s="825" t="s">
        <v>152</v>
      </c>
      <c r="C131" s="727" t="s">
        <v>184</v>
      </c>
      <c r="D131" s="727" t="s">
        <v>154</v>
      </c>
      <c r="E131" s="728" t="s">
        <v>487</v>
      </c>
      <c r="F131" s="729" t="s">
        <v>466</v>
      </c>
      <c r="G131" s="824"/>
      <c r="H131" s="927">
        <f aca="true" t="shared" si="8" ref="H131:I134">SUM(H132)</f>
        <v>0</v>
      </c>
      <c r="I131" s="927">
        <f t="shared" si="8"/>
        <v>0</v>
      </c>
    </row>
    <row r="132" spans="1:9" s="43" customFormat="1" ht="84" customHeight="1" hidden="1">
      <c r="A132" s="733" t="s">
        <v>486</v>
      </c>
      <c r="B132" s="826" t="s">
        <v>152</v>
      </c>
      <c r="C132" s="809" t="s">
        <v>184</v>
      </c>
      <c r="D132" s="809" t="s">
        <v>154</v>
      </c>
      <c r="E132" s="632" t="s">
        <v>488</v>
      </c>
      <c r="F132" s="721" t="s">
        <v>466</v>
      </c>
      <c r="G132" s="809"/>
      <c r="H132" s="932">
        <f t="shared" si="8"/>
        <v>0</v>
      </c>
      <c r="I132" s="932">
        <f t="shared" si="8"/>
        <v>0</v>
      </c>
    </row>
    <row r="133" spans="1:9" s="43" customFormat="1" ht="63" hidden="1">
      <c r="A133" s="733" t="s">
        <v>493</v>
      </c>
      <c r="B133" s="826" t="s">
        <v>152</v>
      </c>
      <c r="C133" s="809" t="s">
        <v>184</v>
      </c>
      <c r="D133" s="809" t="s">
        <v>154</v>
      </c>
      <c r="E133" s="632" t="s">
        <v>488</v>
      </c>
      <c r="F133" s="721" t="s">
        <v>490</v>
      </c>
      <c r="G133" s="809"/>
      <c r="H133" s="932">
        <f t="shared" si="8"/>
        <v>0</v>
      </c>
      <c r="I133" s="932">
        <f t="shared" si="8"/>
        <v>0</v>
      </c>
    </row>
    <row r="134" spans="1:9" s="43" customFormat="1" ht="47.25" hidden="1">
      <c r="A134" s="733" t="s">
        <v>491</v>
      </c>
      <c r="B134" s="826" t="s">
        <v>152</v>
      </c>
      <c r="C134" s="809" t="s">
        <v>184</v>
      </c>
      <c r="D134" s="809" t="s">
        <v>154</v>
      </c>
      <c r="E134" s="632" t="s">
        <v>488</v>
      </c>
      <c r="F134" s="721" t="s">
        <v>489</v>
      </c>
      <c r="G134" s="809"/>
      <c r="H134" s="932">
        <f t="shared" si="8"/>
        <v>0</v>
      </c>
      <c r="I134" s="932">
        <f t="shared" si="8"/>
        <v>0</v>
      </c>
    </row>
    <row r="135" spans="1:9" s="43" customFormat="1" ht="31.5" hidden="1">
      <c r="A135" s="277" t="s">
        <v>814</v>
      </c>
      <c r="B135" s="826" t="s">
        <v>152</v>
      </c>
      <c r="C135" s="809" t="s">
        <v>184</v>
      </c>
      <c r="D135" s="809" t="s">
        <v>154</v>
      </c>
      <c r="E135" s="632" t="s">
        <v>488</v>
      </c>
      <c r="F135" s="721" t="s">
        <v>489</v>
      </c>
      <c r="G135" s="809" t="s">
        <v>631</v>
      </c>
      <c r="H135" s="940">
        <v>0</v>
      </c>
      <c r="I135" s="940">
        <v>0</v>
      </c>
    </row>
    <row r="136" spans="1:9" s="27" customFormat="1" ht="18.75">
      <c r="A136" s="291" t="s">
        <v>185</v>
      </c>
      <c r="B136" s="587" t="s">
        <v>152</v>
      </c>
      <c r="C136" s="442" t="s">
        <v>184</v>
      </c>
      <c r="D136" s="442" t="s">
        <v>174</v>
      </c>
      <c r="E136" s="492"/>
      <c r="F136" s="493"/>
      <c r="G136" s="442"/>
      <c r="H136" s="942">
        <f>+H137</f>
        <v>20614</v>
      </c>
      <c r="I136" s="942">
        <f>+I137</f>
        <v>11000</v>
      </c>
    </row>
    <row r="137" spans="1:38" s="54" customFormat="1" ht="78.75">
      <c r="A137" s="836" t="s">
        <v>1085</v>
      </c>
      <c r="B137" s="837" t="s">
        <v>152</v>
      </c>
      <c r="C137" s="727" t="s">
        <v>184</v>
      </c>
      <c r="D137" s="754" t="s">
        <v>174</v>
      </c>
      <c r="E137" s="755" t="s">
        <v>218</v>
      </c>
      <c r="F137" s="756" t="s">
        <v>442</v>
      </c>
      <c r="G137" s="757"/>
      <c r="H137" s="943">
        <f>+H138</f>
        <v>20614</v>
      </c>
      <c r="I137" s="943">
        <f>+I138</f>
        <v>11000</v>
      </c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</row>
    <row r="138" spans="1:38" s="42" customFormat="1" ht="97.5" customHeight="1">
      <c r="A138" s="782" t="s">
        <v>1091</v>
      </c>
      <c r="B138" s="834" t="s">
        <v>152</v>
      </c>
      <c r="C138" s="759" t="s">
        <v>184</v>
      </c>
      <c r="D138" s="760" t="s">
        <v>174</v>
      </c>
      <c r="E138" s="620" t="s">
        <v>219</v>
      </c>
      <c r="F138" s="621" t="s">
        <v>448</v>
      </c>
      <c r="G138" s="761"/>
      <c r="H138" s="763">
        <f>+H140+H142</f>
        <v>20614</v>
      </c>
      <c r="I138" s="763">
        <f>+I140+I142</f>
        <v>11000</v>
      </c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</row>
    <row r="139" spans="1:38" s="42" customFormat="1" ht="51" customHeight="1">
      <c r="A139" s="726" t="s">
        <v>1071</v>
      </c>
      <c r="B139" s="835" t="s">
        <v>152</v>
      </c>
      <c r="C139" s="759" t="s">
        <v>184</v>
      </c>
      <c r="D139" s="760" t="s">
        <v>174</v>
      </c>
      <c r="E139" s="620" t="s">
        <v>219</v>
      </c>
      <c r="F139" s="621" t="s">
        <v>472</v>
      </c>
      <c r="G139" s="761"/>
      <c r="H139" s="932">
        <f>SUM(H140)</f>
        <v>20614</v>
      </c>
      <c r="I139" s="932">
        <f>SUM(I140)</f>
        <v>11000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</row>
    <row r="140" spans="1:9" s="41" customFormat="1" ht="19.5">
      <c r="A140" s="782" t="s">
        <v>221</v>
      </c>
      <c r="B140" s="834" t="s">
        <v>152</v>
      </c>
      <c r="C140" s="759" t="s">
        <v>184</v>
      </c>
      <c r="D140" s="760" t="s">
        <v>174</v>
      </c>
      <c r="E140" s="620" t="s">
        <v>219</v>
      </c>
      <c r="F140" s="621" t="s">
        <v>446</v>
      </c>
      <c r="G140" s="761"/>
      <c r="H140" s="763">
        <f>SUM(H141)</f>
        <v>20614</v>
      </c>
      <c r="I140" s="763">
        <f>SUM(I141)</f>
        <v>11000</v>
      </c>
    </row>
    <row r="141" spans="1:9" s="41" customFormat="1" ht="31.5">
      <c r="A141" s="277" t="s">
        <v>814</v>
      </c>
      <c r="B141" s="578" t="s">
        <v>152</v>
      </c>
      <c r="C141" s="483" t="s">
        <v>184</v>
      </c>
      <c r="D141" s="484" t="s">
        <v>174</v>
      </c>
      <c r="E141" s="506" t="s">
        <v>219</v>
      </c>
      <c r="F141" s="507" t="s">
        <v>446</v>
      </c>
      <c r="G141" s="354" t="s">
        <v>162</v>
      </c>
      <c r="H141" s="710">
        <v>20614</v>
      </c>
      <c r="I141" s="710">
        <v>11000</v>
      </c>
    </row>
    <row r="142" spans="1:38" s="42" customFormat="1" ht="19.5" hidden="1">
      <c r="A142" s="576" t="s">
        <v>223</v>
      </c>
      <c r="B142" s="594" t="s">
        <v>152</v>
      </c>
      <c r="C142" s="343"/>
      <c r="D142" s="344"/>
      <c r="E142" s="377" t="s">
        <v>219</v>
      </c>
      <c r="F142" s="378" t="s">
        <v>222</v>
      </c>
      <c r="G142" s="347"/>
      <c r="H142" s="348">
        <f>SUM(H143)</f>
        <v>0</v>
      </c>
      <c r="I142" s="348">
        <f>SUM(I143)</f>
        <v>0</v>
      </c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</row>
    <row r="143" spans="1:9" s="41" customFormat="1" ht="31.5" hidden="1">
      <c r="A143" s="135" t="s">
        <v>161</v>
      </c>
      <c r="B143" s="578" t="s">
        <v>152</v>
      </c>
      <c r="C143" s="483" t="s">
        <v>184</v>
      </c>
      <c r="D143" s="484" t="s">
        <v>174</v>
      </c>
      <c r="E143" s="506" t="s">
        <v>219</v>
      </c>
      <c r="F143" s="507" t="s">
        <v>222</v>
      </c>
      <c r="G143" s="354" t="s">
        <v>162</v>
      </c>
      <c r="H143" s="355">
        <v>0</v>
      </c>
      <c r="I143" s="355">
        <v>0</v>
      </c>
    </row>
    <row r="144" spans="1:9" s="41" customFormat="1" ht="19.5" hidden="1">
      <c r="A144" s="306" t="s">
        <v>194</v>
      </c>
      <c r="B144" s="595" t="s">
        <v>152</v>
      </c>
      <c r="C144" s="510" t="s">
        <v>166</v>
      </c>
      <c r="D144" s="511"/>
      <c r="E144" s="512"/>
      <c r="F144" s="513"/>
      <c r="G144" s="514"/>
      <c r="H144" s="944">
        <f aca="true" t="shared" si="9" ref="H144:I148">+H145</f>
        <v>0</v>
      </c>
      <c r="I144" s="944">
        <f t="shared" si="9"/>
        <v>0</v>
      </c>
    </row>
    <row r="145" spans="1:9" s="41" customFormat="1" ht="19.5" hidden="1">
      <c r="A145" s="294" t="s">
        <v>195</v>
      </c>
      <c r="B145" s="596" t="s">
        <v>152</v>
      </c>
      <c r="C145" s="468" t="s">
        <v>166</v>
      </c>
      <c r="D145" s="469" t="s">
        <v>166</v>
      </c>
      <c r="E145" s="517"/>
      <c r="F145" s="518"/>
      <c r="G145" s="519"/>
      <c r="H145" s="937">
        <f t="shared" si="9"/>
        <v>0</v>
      </c>
      <c r="I145" s="937">
        <f t="shared" si="9"/>
        <v>0</v>
      </c>
    </row>
    <row r="146" spans="1:9" s="41" customFormat="1" ht="81" customHeight="1" hidden="1">
      <c r="A146" s="293" t="s">
        <v>360</v>
      </c>
      <c r="B146" s="597" t="s">
        <v>152</v>
      </c>
      <c r="C146" s="455" t="s">
        <v>166</v>
      </c>
      <c r="D146" s="521" t="s">
        <v>166</v>
      </c>
      <c r="E146" s="356" t="s">
        <v>224</v>
      </c>
      <c r="F146" s="357" t="s">
        <v>205</v>
      </c>
      <c r="G146" s="522"/>
      <c r="H146" s="945">
        <f t="shared" si="9"/>
        <v>0</v>
      </c>
      <c r="I146" s="945">
        <f t="shared" si="9"/>
        <v>0</v>
      </c>
    </row>
    <row r="147" spans="1:9" s="41" customFormat="1" ht="110.25" hidden="1">
      <c r="A147" s="283" t="s">
        <v>361</v>
      </c>
      <c r="B147" s="598" t="s">
        <v>152</v>
      </c>
      <c r="C147" s="457" t="s">
        <v>166</v>
      </c>
      <c r="D147" s="524" t="s">
        <v>166</v>
      </c>
      <c r="E147" s="525" t="s">
        <v>196</v>
      </c>
      <c r="F147" s="339" t="s">
        <v>205</v>
      </c>
      <c r="G147" s="526"/>
      <c r="H147" s="946">
        <f t="shared" si="9"/>
        <v>0</v>
      </c>
      <c r="I147" s="946">
        <f t="shared" si="9"/>
        <v>0</v>
      </c>
    </row>
    <row r="148" spans="1:9" s="41" customFormat="1" ht="19.5" hidden="1">
      <c r="A148" s="288" t="s">
        <v>226</v>
      </c>
      <c r="B148" s="599" t="s">
        <v>152</v>
      </c>
      <c r="C148" s="419" t="s">
        <v>166</v>
      </c>
      <c r="D148" s="528" t="s">
        <v>166</v>
      </c>
      <c r="E148" s="529" t="s">
        <v>196</v>
      </c>
      <c r="F148" s="346" t="s">
        <v>225</v>
      </c>
      <c r="G148" s="432"/>
      <c r="H148" s="947">
        <f t="shared" si="9"/>
        <v>0</v>
      </c>
      <c r="I148" s="947">
        <f t="shared" si="9"/>
        <v>0</v>
      </c>
    </row>
    <row r="149" spans="1:9" s="41" customFormat="1" ht="31.5" hidden="1">
      <c r="A149" s="135" t="s">
        <v>161</v>
      </c>
      <c r="B149" s="578" t="s">
        <v>152</v>
      </c>
      <c r="C149" s="461" t="s">
        <v>166</v>
      </c>
      <c r="D149" s="530" t="s">
        <v>166</v>
      </c>
      <c r="E149" s="531" t="s">
        <v>196</v>
      </c>
      <c r="F149" s="353" t="s">
        <v>225</v>
      </c>
      <c r="G149" s="532" t="s">
        <v>162</v>
      </c>
      <c r="H149" s="931"/>
      <c r="I149" s="931"/>
    </row>
    <row r="150" spans="1:9" s="27" customFormat="1" ht="18.75">
      <c r="A150" s="271" t="s">
        <v>186</v>
      </c>
      <c r="B150" s="466" t="s">
        <v>152</v>
      </c>
      <c r="C150" s="315" t="s">
        <v>187</v>
      </c>
      <c r="D150" s="315"/>
      <c r="E150" s="489"/>
      <c r="F150" s="490"/>
      <c r="G150" s="315"/>
      <c r="H150" s="921">
        <f aca="true" t="shared" si="10" ref="H150:I152">+H151</f>
        <v>461104</v>
      </c>
      <c r="I150" s="921">
        <f t="shared" si="10"/>
        <v>448267</v>
      </c>
    </row>
    <row r="151" spans="1:9" s="27" customFormat="1" ht="18.75">
      <c r="A151" s="272" t="s">
        <v>188</v>
      </c>
      <c r="B151" s="384" t="s">
        <v>152</v>
      </c>
      <c r="C151" s="322" t="s">
        <v>187</v>
      </c>
      <c r="D151" s="322" t="s">
        <v>153</v>
      </c>
      <c r="E151" s="383"/>
      <c r="F151" s="384"/>
      <c r="G151" s="322"/>
      <c r="H151" s="922">
        <f t="shared" si="10"/>
        <v>461104</v>
      </c>
      <c r="I151" s="922">
        <f t="shared" si="10"/>
        <v>448267</v>
      </c>
    </row>
    <row r="152" spans="1:9" s="27" customFormat="1" ht="51" customHeight="1">
      <c r="A152" s="771" t="s">
        <v>1087</v>
      </c>
      <c r="B152" s="820" t="s">
        <v>152</v>
      </c>
      <c r="C152" s="772" t="s">
        <v>187</v>
      </c>
      <c r="D152" s="772" t="s">
        <v>153</v>
      </c>
      <c r="E152" s="728" t="s">
        <v>204</v>
      </c>
      <c r="F152" s="745" t="s">
        <v>442</v>
      </c>
      <c r="G152" s="746"/>
      <c r="H152" s="948">
        <f t="shared" si="10"/>
        <v>461104</v>
      </c>
      <c r="I152" s="948">
        <f t="shared" si="10"/>
        <v>448267</v>
      </c>
    </row>
    <row r="153" spans="1:9" s="27" customFormat="1" ht="63">
      <c r="A153" s="764" t="s">
        <v>1092</v>
      </c>
      <c r="B153" s="818" t="s">
        <v>152</v>
      </c>
      <c r="C153" s="461" t="s">
        <v>187</v>
      </c>
      <c r="D153" s="461" t="s">
        <v>153</v>
      </c>
      <c r="E153" s="609" t="s">
        <v>206</v>
      </c>
      <c r="F153" s="610" t="s">
        <v>442</v>
      </c>
      <c r="G153" s="461"/>
      <c r="H153" s="928">
        <f>H155</f>
        <v>461104</v>
      </c>
      <c r="I153" s="928">
        <f>I155</f>
        <v>448267</v>
      </c>
    </row>
    <row r="154" spans="1:9" s="27" customFormat="1" ht="31.5">
      <c r="A154" s="765" t="s">
        <v>497</v>
      </c>
      <c r="B154" s="827" t="s">
        <v>152</v>
      </c>
      <c r="C154" s="461" t="s">
        <v>187</v>
      </c>
      <c r="D154" s="766" t="s">
        <v>153</v>
      </c>
      <c r="E154" s="609" t="s">
        <v>206</v>
      </c>
      <c r="F154" s="610" t="s">
        <v>472</v>
      </c>
      <c r="G154" s="767"/>
      <c r="H154" s="932">
        <f>SUM(H155)</f>
        <v>461104</v>
      </c>
      <c r="I154" s="932">
        <f>SUM(I155)</f>
        <v>448267</v>
      </c>
    </row>
    <row r="155" spans="1:9" s="27" customFormat="1" ht="31.5">
      <c r="A155" s="764" t="s">
        <v>208</v>
      </c>
      <c r="B155" s="827" t="s">
        <v>152</v>
      </c>
      <c r="C155" s="461" t="s">
        <v>187</v>
      </c>
      <c r="D155" s="766" t="s">
        <v>153</v>
      </c>
      <c r="E155" s="632" t="s">
        <v>206</v>
      </c>
      <c r="F155" s="721" t="s">
        <v>447</v>
      </c>
      <c r="G155" s="767"/>
      <c r="H155" s="928">
        <f>H156+H157+H158</f>
        <v>461104</v>
      </c>
      <c r="I155" s="928">
        <f>I156+I157+I158</f>
        <v>448267</v>
      </c>
    </row>
    <row r="156" spans="1:9" s="27" customFormat="1" ht="78.75">
      <c r="A156" s="764" t="s">
        <v>160</v>
      </c>
      <c r="B156" s="818" t="s">
        <v>152</v>
      </c>
      <c r="C156" s="461" t="s">
        <v>187</v>
      </c>
      <c r="D156" s="461" t="s">
        <v>153</v>
      </c>
      <c r="E156" s="632" t="s">
        <v>206</v>
      </c>
      <c r="F156" s="721" t="s">
        <v>447</v>
      </c>
      <c r="G156" s="461" t="s">
        <v>155</v>
      </c>
      <c r="H156" s="933">
        <v>432104</v>
      </c>
      <c r="I156" s="933">
        <v>426167</v>
      </c>
    </row>
    <row r="157" spans="1:9" s="27" customFormat="1" ht="31.5">
      <c r="A157" s="277" t="s">
        <v>814</v>
      </c>
      <c r="B157" s="828" t="s">
        <v>152</v>
      </c>
      <c r="C157" s="461" t="s">
        <v>187</v>
      </c>
      <c r="D157" s="461" t="s">
        <v>153</v>
      </c>
      <c r="E157" s="632" t="s">
        <v>206</v>
      </c>
      <c r="F157" s="721" t="s">
        <v>447</v>
      </c>
      <c r="G157" s="461" t="s">
        <v>162</v>
      </c>
      <c r="H157" s="933">
        <v>27000</v>
      </c>
      <c r="I157" s="933">
        <v>20100</v>
      </c>
    </row>
    <row r="158" spans="1:9" s="27" customFormat="1" ht="26.25" customHeight="1">
      <c r="A158" s="764" t="s">
        <v>163</v>
      </c>
      <c r="B158" s="828" t="s">
        <v>152</v>
      </c>
      <c r="C158" s="461" t="s">
        <v>187</v>
      </c>
      <c r="D158" s="461" t="s">
        <v>153</v>
      </c>
      <c r="E158" s="632" t="s">
        <v>206</v>
      </c>
      <c r="F158" s="721" t="s">
        <v>447</v>
      </c>
      <c r="G158" s="461" t="s">
        <v>164</v>
      </c>
      <c r="H158" s="933">
        <v>2000</v>
      </c>
      <c r="I158" s="933">
        <v>2000</v>
      </c>
    </row>
    <row r="159" spans="1:38" s="265" customFormat="1" ht="33" customHeight="1" hidden="1">
      <c r="A159" s="576" t="s">
        <v>210</v>
      </c>
      <c r="B159" s="600" t="s">
        <v>152</v>
      </c>
      <c r="C159" s="541" t="s">
        <v>187</v>
      </c>
      <c r="D159" s="542" t="s">
        <v>153</v>
      </c>
      <c r="E159" s="543" t="s">
        <v>206</v>
      </c>
      <c r="F159" s="544" t="s">
        <v>209</v>
      </c>
      <c r="G159" s="545"/>
      <c r="H159" s="546">
        <f>+H160</f>
        <v>0</v>
      </c>
      <c r="I159" s="546">
        <f>+I160</f>
        <v>0</v>
      </c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64"/>
      <c r="U159" s="264"/>
      <c r="V159" s="264"/>
      <c r="W159" s="264"/>
      <c r="X159" s="264"/>
      <c r="Y159" s="264"/>
      <c r="Z159" s="264"/>
      <c r="AA159" s="264"/>
      <c r="AB159" s="264"/>
      <c r="AC159" s="264"/>
      <c r="AD159" s="264"/>
      <c r="AE159" s="264"/>
      <c r="AF159" s="264"/>
      <c r="AG159" s="264"/>
      <c r="AH159" s="264"/>
      <c r="AI159" s="264"/>
      <c r="AJ159" s="264"/>
      <c r="AK159" s="264"/>
      <c r="AL159" s="264"/>
    </row>
    <row r="160" spans="1:38" s="265" customFormat="1" ht="35.25" customHeight="1" hidden="1">
      <c r="A160" s="135" t="s">
        <v>161</v>
      </c>
      <c r="B160" s="547" t="s">
        <v>152</v>
      </c>
      <c r="C160" s="548" t="s">
        <v>187</v>
      </c>
      <c r="D160" s="548" t="s">
        <v>153</v>
      </c>
      <c r="E160" s="549" t="s">
        <v>206</v>
      </c>
      <c r="F160" s="550" t="s">
        <v>209</v>
      </c>
      <c r="G160" s="548" t="s">
        <v>162</v>
      </c>
      <c r="H160" s="977">
        <v>0</v>
      </c>
      <c r="I160" s="977">
        <v>0</v>
      </c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64"/>
      <c r="U160" s="264"/>
      <c r="V160" s="264"/>
      <c r="W160" s="264"/>
      <c r="X160" s="264"/>
      <c r="Y160" s="264"/>
      <c r="Z160" s="264"/>
      <c r="AA160" s="264"/>
      <c r="AB160" s="264"/>
      <c r="AC160" s="264"/>
      <c r="AD160" s="264"/>
      <c r="AE160" s="264"/>
      <c r="AF160" s="264"/>
      <c r="AG160" s="264"/>
      <c r="AH160" s="264"/>
      <c r="AI160" s="264"/>
      <c r="AJ160" s="264"/>
      <c r="AK160" s="264"/>
      <c r="AL160" s="264"/>
    </row>
    <row r="161" spans="1:9" s="27" customFormat="1" ht="27.75" customHeight="1">
      <c r="A161" s="271" t="s">
        <v>189</v>
      </c>
      <c r="B161" s="466" t="s">
        <v>152</v>
      </c>
      <c r="C161" s="314">
        <v>10</v>
      </c>
      <c r="D161" s="314"/>
      <c r="E161" s="489"/>
      <c r="F161" s="490"/>
      <c r="G161" s="315"/>
      <c r="H161" s="921">
        <f>+H162</f>
        <v>51000</v>
      </c>
      <c r="I161" s="921">
        <f>+I162</f>
        <v>51000</v>
      </c>
    </row>
    <row r="162" spans="1:9" s="27" customFormat="1" ht="25.5" customHeight="1">
      <c r="A162" s="272" t="s">
        <v>190</v>
      </c>
      <c r="B162" s="384" t="s">
        <v>152</v>
      </c>
      <c r="C162" s="441">
        <v>10</v>
      </c>
      <c r="D162" s="442" t="s">
        <v>153</v>
      </c>
      <c r="E162" s="668"/>
      <c r="F162" s="669"/>
      <c r="G162" s="442"/>
      <c r="H162" s="922">
        <f>H163</f>
        <v>51000</v>
      </c>
      <c r="I162" s="922">
        <f>I163</f>
        <v>51000</v>
      </c>
    </row>
    <row r="163" spans="1:9" s="27" customFormat="1" ht="32.25" customHeight="1">
      <c r="A163" s="906" t="s">
        <v>249</v>
      </c>
      <c r="B163" s="601" t="s">
        <v>152</v>
      </c>
      <c r="C163" s="553">
        <v>10</v>
      </c>
      <c r="D163" s="554" t="s">
        <v>153</v>
      </c>
      <c r="E163" s="865" t="s">
        <v>248</v>
      </c>
      <c r="F163" s="863" t="s">
        <v>466</v>
      </c>
      <c r="G163" s="373"/>
      <c r="H163" s="948">
        <f>H164</f>
        <v>51000</v>
      </c>
      <c r="I163" s="948">
        <f>I164</f>
        <v>51000</v>
      </c>
    </row>
    <row r="164" spans="1:9" s="27" customFormat="1" ht="40.5" customHeight="1">
      <c r="A164" s="770" t="s">
        <v>251</v>
      </c>
      <c r="B164" s="831" t="s">
        <v>152</v>
      </c>
      <c r="C164" s="829">
        <v>10</v>
      </c>
      <c r="D164" s="793" t="s">
        <v>153</v>
      </c>
      <c r="E164" s="632" t="s">
        <v>250</v>
      </c>
      <c r="F164" s="633" t="s">
        <v>466</v>
      </c>
      <c r="G164" s="830"/>
      <c r="H164" s="932">
        <f>SUM(H165)</f>
        <v>51000</v>
      </c>
      <c r="I164" s="932">
        <f>SUM(I165)</f>
        <v>51000</v>
      </c>
    </row>
    <row r="165" spans="1:9" s="27" customFormat="1" ht="48" customHeight="1" hidden="1">
      <c r="A165" s="725" t="s">
        <v>499</v>
      </c>
      <c r="B165" s="831" t="s">
        <v>152</v>
      </c>
      <c r="C165" s="829">
        <v>10</v>
      </c>
      <c r="D165" s="793" t="s">
        <v>153</v>
      </c>
      <c r="E165" s="609" t="s">
        <v>498</v>
      </c>
      <c r="F165" s="610" t="s">
        <v>472</v>
      </c>
      <c r="G165" s="830"/>
      <c r="H165" s="928">
        <f>H166</f>
        <v>51000</v>
      </c>
      <c r="I165" s="928">
        <f>I166</f>
        <v>51000</v>
      </c>
    </row>
    <row r="166" spans="1:9" s="27" customFormat="1" ht="33" customHeight="1">
      <c r="A166" s="770" t="s">
        <v>191</v>
      </c>
      <c r="B166" s="832" t="s">
        <v>152</v>
      </c>
      <c r="C166" s="829">
        <v>10</v>
      </c>
      <c r="D166" s="793" t="s">
        <v>153</v>
      </c>
      <c r="E166" s="632" t="s">
        <v>250</v>
      </c>
      <c r="F166" s="633" t="s">
        <v>771</v>
      </c>
      <c r="G166" s="792"/>
      <c r="H166" s="924">
        <f>H167</f>
        <v>51000</v>
      </c>
      <c r="I166" s="924">
        <f>I167</f>
        <v>51000</v>
      </c>
    </row>
    <row r="167" spans="1:9" s="27" customFormat="1" ht="33" customHeight="1">
      <c r="A167" s="137" t="s">
        <v>192</v>
      </c>
      <c r="B167" s="1287" t="s">
        <v>152</v>
      </c>
      <c r="C167" s="829">
        <v>10</v>
      </c>
      <c r="D167" s="1263" t="s">
        <v>153</v>
      </c>
      <c r="E167" s="632" t="s">
        <v>250</v>
      </c>
      <c r="F167" s="633" t="s">
        <v>771</v>
      </c>
      <c r="G167" s="792" t="s">
        <v>193</v>
      </c>
      <c r="H167" s="1262">
        <v>51000</v>
      </c>
      <c r="I167" s="1262">
        <v>51000</v>
      </c>
    </row>
    <row r="168" spans="1:9" s="27" customFormat="1" ht="18.75">
      <c r="A168" s="1687" t="s">
        <v>890</v>
      </c>
      <c r="B168" s="1688"/>
      <c r="C168" s="1688"/>
      <c r="D168" s="1688"/>
      <c r="E168" s="1688"/>
      <c r="F168" s="1689"/>
      <c r="G168" s="564"/>
      <c r="H168" s="1264">
        <v>27775</v>
      </c>
      <c r="I168" s="1264">
        <v>60619</v>
      </c>
    </row>
    <row r="169" spans="1:38" s="38" customFormat="1" ht="26.25" customHeight="1" hidden="1">
      <c r="A169" s="306" t="s">
        <v>197</v>
      </c>
      <c r="B169" s="602" t="s">
        <v>152</v>
      </c>
      <c r="C169" s="565">
        <v>11</v>
      </c>
      <c r="D169" s="511"/>
      <c r="E169" s="566"/>
      <c r="F169" s="567"/>
      <c r="G169" s="514"/>
      <c r="H169" s="944">
        <f aca="true" t="shared" si="11" ref="H169:I173">+H170</f>
        <v>0</v>
      </c>
      <c r="I169" s="944">
        <f t="shared" si="11"/>
        <v>0</v>
      </c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1:38" s="38" customFormat="1" ht="18.75" hidden="1">
      <c r="A170" s="294" t="s">
        <v>198</v>
      </c>
      <c r="B170" s="589" t="s">
        <v>152</v>
      </c>
      <c r="C170" s="467">
        <v>11</v>
      </c>
      <c r="D170" s="469" t="s">
        <v>154</v>
      </c>
      <c r="E170" s="568"/>
      <c r="F170" s="569"/>
      <c r="G170" s="519"/>
      <c r="H170" s="937">
        <f t="shared" si="11"/>
        <v>0</v>
      </c>
      <c r="I170" s="937">
        <f t="shared" si="11"/>
        <v>0</v>
      </c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1:38" s="56" customFormat="1" ht="94.5" hidden="1">
      <c r="A171" s="293" t="s">
        <v>388</v>
      </c>
      <c r="B171" s="597" t="s">
        <v>152</v>
      </c>
      <c r="C171" s="455" t="s">
        <v>199</v>
      </c>
      <c r="D171" s="521" t="s">
        <v>154</v>
      </c>
      <c r="E171" s="570" t="s">
        <v>224</v>
      </c>
      <c r="F171" s="357" t="s">
        <v>205</v>
      </c>
      <c r="G171" s="522"/>
      <c r="H171" s="945">
        <f t="shared" si="11"/>
        <v>0</v>
      </c>
      <c r="I171" s="945">
        <f t="shared" si="11"/>
        <v>0</v>
      </c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</row>
    <row r="172" spans="1:38" s="38" customFormat="1" ht="110.25" hidden="1">
      <c r="A172" s="283" t="s">
        <v>405</v>
      </c>
      <c r="B172" s="583" t="s">
        <v>152</v>
      </c>
      <c r="C172" s="457" t="s">
        <v>199</v>
      </c>
      <c r="D172" s="524" t="s">
        <v>154</v>
      </c>
      <c r="E172" s="525" t="s">
        <v>200</v>
      </c>
      <c r="F172" s="339" t="s">
        <v>205</v>
      </c>
      <c r="G172" s="526"/>
      <c r="H172" s="946">
        <f t="shared" si="11"/>
        <v>0</v>
      </c>
      <c r="I172" s="946">
        <f t="shared" si="11"/>
        <v>0</v>
      </c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1:38" s="38" customFormat="1" ht="63" hidden="1">
      <c r="A173" s="288" t="s">
        <v>364</v>
      </c>
      <c r="B173" s="584" t="s">
        <v>152</v>
      </c>
      <c r="C173" s="419" t="s">
        <v>199</v>
      </c>
      <c r="D173" s="528" t="s">
        <v>154</v>
      </c>
      <c r="E173" s="529" t="s">
        <v>200</v>
      </c>
      <c r="F173" s="346" t="s">
        <v>227</v>
      </c>
      <c r="G173" s="432"/>
      <c r="H173" s="947">
        <f t="shared" si="11"/>
        <v>0</v>
      </c>
      <c r="I173" s="947">
        <f t="shared" si="11"/>
        <v>0</v>
      </c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1:38" s="38" customFormat="1" ht="31.5" hidden="1">
      <c r="A174" s="650" t="s">
        <v>161</v>
      </c>
      <c r="B174" s="651" t="s">
        <v>152</v>
      </c>
      <c r="C174" s="642" t="s">
        <v>199</v>
      </c>
      <c r="D174" s="643" t="s">
        <v>154</v>
      </c>
      <c r="E174" s="629" t="s">
        <v>200</v>
      </c>
      <c r="F174" s="644" t="s">
        <v>227</v>
      </c>
      <c r="G174" s="645" t="s">
        <v>162</v>
      </c>
      <c r="H174" s="978">
        <v>0</v>
      </c>
      <c r="I174" s="978">
        <v>0</v>
      </c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1:38" s="38" customFormat="1" ht="18.75">
      <c r="A175" s="658"/>
      <c r="B175" s="658"/>
      <c r="C175" s="659"/>
      <c r="D175" s="660"/>
      <c r="E175" s="661"/>
      <c r="F175" s="662"/>
      <c r="G175" s="659"/>
      <c r="H175" s="663"/>
      <c r="I175" s="663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1:38" s="38" customFormat="1" ht="18.75">
      <c r="A176" s="652"/>
      <c r="B176" s="652"/>
      <c r="C176" s="653"/>
      <c r="D176" s="654"/>
      <c r="E176" s="655"/>
      <c r="F176" s="656"/>
      <c r="G176" s="653"/>
      <c r="H176" s="657"/>
      <c r="I176" s="29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1:38" s="38" customFormat="1" ht="18.75">
      <c r="A177" s="6"/>
      <c r="B177" s="6"/>
      <c r="C177" s="7"/>
      <c r="D177" s="57"/>
      <c r="E177" s="58"/>
      <c r="F177" s="59"/>
      <c r="G177" s="7"/>
      <c r="H177" s="60"/>
      <c r="I177" s="29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1:38" s="38" customFormat="1" ht="18.75">
      <c r="A178" s="6"/>
      <c r="B178" s="6"/>
      <c r="C178" s="7"/>
      <c r="D178" s="57"/>
      <c r="E178" s="58"/>
      <c r="F178" s="59"/>
      <c r="G178" s="7"/>
      <c r="H178" s="60"/>
      <c r="I178" s="29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1:38" s="38" customFormat="1" ht="18.75">
      <c r="A179" s="6"/>
      <c r="B179" s="6"/>
      <c r="C179" s="7"/>
      <c r="D179" s="57"/>
      <c r="E179" s="58"/>
      <c r="F179" s="59"/>
      <c r="G179" s="7"/>
      <c r="H179" s="60"/>
      <c r="I179" s="29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1:38" s="38" customFormat="1" ht="18.75">
      <c r="A180" s="6"/>
      <c r="B180" s="6"/>
      <c r="C180" s="7"/>
      <c r="D180" s="57"/>
      <c r="E180" s="58"/>
      <c r="F180" s="59"/>
      <c r="G180" s="7"/>
      <c r="H180" s="60"/>
      <c r="I180" s="29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1:38" s="38" customFormat="1" ht="18.75">
      <c r="A181" s="6"/>
      <c r="B181" s="6"/>
      <c r="C181" s="7"/>
      <c r="D181" s="57"/>
      <c r="E181" s="58"/>
      <c r="F181" s="59"/>
      <c r="G181" s="7"/>
      <c r="H181" s="60"/>
      <c r="I181" s="29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1:38" s="38" customFormat="1" ht="18.75">
      <c r="A182" s="6"/>
      <c r="B182" s="6"/>
      <c r="C182" s="7"/>
      <c r="D182" s="57"/>
      <c r="E182" s="58"/>
      <c r="F182" s="59"/>
      <c r="G182" s="7"/>
      <c r="H182" s="60"/>
      <c r="I182" s="29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1:38" s="38" customFormat="1" ht="18.75">
      <c r="A183" s="6"/>
      <c r="B183" s="6"/>
      <c r="C183" s="7"/>
      <c r="D183" s="57"/>
      <c r="E183" s="58"/>
      <c r="F183" s="59"/>
      <c r="G183" s="7"/>
      <c r="H183" s="60"/>
      <c r="I183" s="29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1:38" s="38" customFormat="1" ht="18.75">
      <c r="A184" s="6"/>
      <c r="B184" s="6"/>
      <c r="C184" s="7"/>
      <c r="D184" s="57"/>
      <c r="E184" s="58"/>
      <c r="F184" s="59"/>
      <c r="G184" s="7"/>
      <c r="H184" s="60"/>
      <c r="I184" s="29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1:38" s="38" customFormat="1" ht="18.75">
      <c r="A185" s="6"/>
      <c r="B185" s="6"/>
      <c r="C185" s="7"/>
      <c r="D185" s="57"/>
      <c r="E185" s="58"/>
      <c r="F185" s="59"/>
      <c r="G185" s="7"/>
      <c r="H185" s="60"/>
      <c r="I185" s="29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1:38" s="38" customFormat="1" ht="18.75">
      <c r="A186" s="6"/>
      <c r="B186" s="6"/>
      <c r="C186" s="7"/>
      <c r="D186" s="57"/>
      <c r="E186" s="58"/>
      <c r="F186" s="59"/>
      <c r="G186" s="7"/>
      <c r="H186" s="60"/>
      <c r="I186" s="29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1:38" s="38" customFormat="1" ht="18.75">
      <c r="A187" s="6"/>
      <c r="B187" s="6"/>
      <c r="C187" s="7"/>
      <c r="D187" s="57"/>
      <c r="E187" s="58"/>
      <c r="F187" s="59"/>
      <c r="G187" s="7"/>
      <c r="H187" s="60"/>
      <c r="I187" s="29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1:38" s="38" customFormat="1" ht="18.75">
      <c r="A188" s="6"/>
      <c r="B188" s="6"/>
      <c r="C188" s="7"/>
      <c r="D188" s="57"/>
      <c r="E188" s="58"/>
      <c r="F188" s="59"/>
      <c r="G188" s="7"/>
      <c r="H188" s="60"/>
      <c r="I188" s="29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1:38" s="38" customFormat="1" ht="18.75">
      <c r="A189" s="6"/>
      <c r="B189" s="6"/>
      <c r="C189" s="7"/>
      <c r="D189" s="57"/>
      <c r="E189" s="58"/>
      <c r="F189" s="59"/>
      <c r="G189" s="7"/>
      <c r="H189" s="60"/>
      <c r="I189" s="29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1:38" s="38" customFormat="1" ht="18.75">
      <c r="A190" s="6"/>
      <c r="B190" s="6"/>
      <c r="C190" s="7"/>
      <c r="D190" s="57"/>
      <c r="E190" s="58"/>
      <c r="F190" s="59"/>
      <c r="G190" s="7"/>
      <c r="H190" s="60"/>
      <c r="I190" s="29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1:38" s="38" customFormat="1" ht="18.75">
      <c r="A191" s="6"/>
      <c r="B191" s="6"/>
      <c r="C191" s="7"/>
      <c r="D191" s="57"/>
      <c r="E191" s="58"/>
      <c r="F191" s="59"/>
      <c r="G191" s="7"/>
      <c r="H191" s="60"/>
      <c r="I191" s="29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1:38" s="38" customFormat="1" ht="18.75">
      <c r="A192" s="6"/>
      <c r="B192" s="6"/>
      <c r="C192" s="7"/>
      <c r="D192" s="57"/>
      <c r="E192" s="58"/>
      <c r="F192" s="59"/>
      <c r="G192" s="7"/>
      <c r="H192" s="60"/>
      <c r="I192" s="29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1:38" s="38" customFormat="1" ht="18.75">
      <c r="A193" s="6"/>
      <c r="B193" s="6"/>
      <c r="C193" s="7"/>
      <c r="D193" s="57"/>
      <c r="E193" s="58"/>
      <c r="F193" s="59"/>
      <c r="G193" s="7"/>
      <c r="H193" s="60"/>
      <c r="I193" s="29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1:38" s="38" customFormat="1" ht="18.75">
      <c r="A194" s="6"/>
      <c r="B194" s="6"/>
      <c r="C194" s="7"/>
      <c r="D194" s="57"/>
      <c r="E194" s="58"/>
      <c r="F194" s="59"/>
      <c r="G194" s="7"/>
      <c r="H194" s="60"/>
      <c r="I194" s="29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1:38" s="38" customFormat="1" ht="18.75">
      <c r="A195" s="6"/>
      <c r="B195" s="6"/>
      <c r="C195" s="7"/>
      <c r="D195" s="57"/>
      <c r="E195" s="58"/>
      <c r="F195" s="59"/>
      <c r="G195" s="7"/>
      <c r="H195" s="60"/>
      <c r="I195" s="29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1:38" s="38" customFormat="1" ht="18.75">
      <c r="A196" s="6"/>
      <c r="B196" s="6"/>
      <c r="C196" s="7"/>
      <c r="D196" s="57"/>
      <c r="E196" s="58"/>
      <c r="F196" s="59"/>
      <c r="G196" s="7"/>
      <c r="H196" s="60"/>
      <c r="I196" s="29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1:38" s="38" customFormat="1" ht="18.75">
      <c r="A197" s="6"/>
      <c r="B197" s="6"/>
      <c r="C197" s="7"/>
      <c r="D197" s="57"/>
      <c r="E197" s="58"/>
      <c r="F197" s="59"/>
      <c r="G197" s="7"/>
      <c r="H197" s="60"/>
      <c r="I197" s="29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1:38" s="38" customFormat="1" ht="18.75">
      <c r="A198" s="6"/>
      <c r="B198" s="6"/>
      <c r="C198" s="7"/>
      <c r="D198" s="57"/>
      <c r="E198" s="58"/>
      <c r="F198" s="59"/>
      <c r="G198" s="7"/>
      <c r="H198" s="60"/>
      <c r="I198" s="29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1:38" s="38" customFormat="1" ht="18.75">
      <c r="A199" s="6"/>
      <c r="B199" s="6"/>
      <c r="C199" s="7"/>
      <c r="D199" s="57"/>
      <c r="E199" s="58"/>
      <c r="F199" s="59"/>
      <c r="G199" s="7"/>
      <c r="H199" s="60"/>
      <c r="I199" s="29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1:38" s="38" customFormat="1" ht="18.75">
      <c r="A200" s="6"/>
      <c r="B200" s="6"/>
      <c r="C200" s="7"/>
      <c r="D200" s="57"/>
      <c r="E200" s="58"/>
      <c r="F200" s="59"/>
      <c r="G200" s="7"/>
      <c r="H200" s="60"/>
      <c r="I200" s="29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1:38" s="38" customFormat="1" ht="18.75">
      <c r="A201" s="6"/>
      <c r="B201" s="6"/>
      <c r="C201" s="7"/>
      <c r="D201" s="57"/>
      <c r="E201" s="58"/>
      <c r="F201" s="59"/>
      <c r="G201" s="7"/>
      <c r="H201" s="60"/>
      <c r="I201" s="29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1:38" s="38" customFormat="1" ht="18.75">
      <c r="A202" s="6"/>
      <c r="B202" s="6"/>
      <c r="C202" s="7"/>
      <c r="D202" s="57"/>
      <c r="E202" s="58"/>
      <c r="F202" s="59"/>
      <c r="G202" s="7"/>
      <c r="H202" s="60"/>
      <c r="I202" s="29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1:38" s="38" customFormat="1" ht="18.75">
      <c r="A203" s="6"/>
      <c r="B203" s="6"/>
      <c r="C203" s="7"/>
      <c r="D203" s="57"/>
      <c r="E203" s="58"/>
      <c r="F203" s="59"/>
      <c r="G203" s="7"/>
      <c r="H203" s="60"/>
      <c r="I203" s="29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1:38" s="38" customFormat="1" ht="18.75">
      <c r="A204" s="6"/>
      <c r="B204" s="6"/>
      <c r="C204" s="7"/>
      <c r="D204" s="57"/>
      <c r="E204" s="58"/>
      <c r="F204" s="59"/>
      <c r="G204" s="7"/>
      <c r="H204" s="60"/>
      <c r="I204" s="29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1:38" s="38" customFormat="1" ht="18.75">
      <c r="A205" s="6"/>
      <c r="B205" s="6"/>
      <c r="C205" s="7"/>
      <c r="D205" s="57"/>
      <c r="E205" s="58"/>
      <c r="F205" s="59"/>
      <c r="G205" s="7"/>
      <c r="H205" s="60"/>
      <c r="I205" s="29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1:38" s="38" customFormat="1" ht="18.75">
      <c r="A206" s="6"/>
      <c r="B206" s="6"/>
      <c r="C206" s="7"/>
      <c r="D206" s="57"/>
      <c r="E206" s="58"/>
      <c r="F206" s="59"/>
      <c r="G206" s="7"/>
      <c r="H206" s="60"/>
      <c r="I206" s="29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1:38" s="38" customFormat="1" ht="18.75">
      <c r="A207" s="6"/>
      <c r="B207" s="6"/>
      <c r="C207" s="7"/>
      <c r="D207" s="57"/>
      <c r="E207" s="58"/>
      <c r="F207" s="59"/>
      <c r="G207" s="7"/>
      <c r="H207" s="60"/>
      <c r="I207" s="29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1:38" s="38" customFormat="1" ht="18.75">
      <c r="A208" s="6"/>
      <c r="B208" s="6"/>
      <c r="C208" s="7"/>
      <c r="D208" s="57"/>
      <c r="E208" s="58"/>
      <c r="F208" s="59"/>
      <c r="G208" s="7"/>
      <c r="H208" s="60"/>
      <c r="I208" s="29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1:38" s="38" customFormat="1" ht="18.75">
      <c r="A209" s="6"/>
      <c r="B209" s="6"/>
      <c r="C209" s="7"/>
      <c r="D209" s="57"/>
      <c r="E209" s="58"/>
      <c r="F209" s="59"/>
      <c r="G209" s="7"/>
      <c r="H209" s="60"/>
      <c r="I209" s="29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1:38" s="38" customFormat="1" ht="18.75">
      <c r="A210" s="6"/>
      <c r="B210" s="6"/>
      <c r="C210" s="7"/>
      <c r="D210" s="57"/>
      <c r="E210" s="58"/>
      <c r="F210" s="59"/>
      <c r="G210" s="7"/>
      <c r="H210" s="60"/>
      <c r="I210" s="29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1:38" s="38" customFormat="1" ht="18.75">
      <c r="A211" s="6"/>
      <c r="B211" s="6"/>
      <c r="C211" s="7"/>
      <c r="D211" s="57"/>
      <c r="E211" s="58"/>
      <c r="F211" s="59"/>
      <c r="G211" s="7"/>
      <c r="H211" s="60"/>
      <c r="I211" s="29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</sheetData>
  <sheetProtection/>
  <mergeCells count="9">
    <mergeCell ref="A168:F168"/>
    <mergeCell ref="A8:H8"/>
    <mergeCell ref="A6:G6"/>
    <mergeCell ref="A1:I1"/>
    <mergeCell ref="A2:I2"/>
    <mergeCell ref="A3:I3"/>
    <mergeCell ref="A4:I4"/>
    <mergeCell ref="A5:I5"/>
    <mergeCell ref="A7:G7"/>
  </mergeCells>
  <printOptions horizontalCentered="1"/>
  <pageMargins left="0.11811023622047245" right="0.11811023622047245" top="0.7480314960629921" bottom="0.7480314960629921" header="0.31496062992125984" footer="0.31496062992125984"/>
  <pageSetup blackAndWhite="1" horizontalDpi="600" verticalDpi="600" orientation="portrait" paperSize="9" scale="56" r:id="rId1"/>
  <rowBreaks count="1" manualBreakCount="1">
    <brk id="72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7">
      <selection activeCell="A3" sqref="A3:D3"/>
    </sheetView>
  </sheetViews>
  <sheetFormatPr defaultColWidth="9.140625" defaultRowHeight="15"/>
  <cols>
    <col min="1" max="1" width="9.140625" style="110" customWidth="1"/>
    <col min="2" max="2" width="69.7109375" style="110" customWidth="1"/>
    <col min="3" max="3" width="14.00390625" style="110" customWidth="1"/>
    <col min="4" max="4" width="12.8515625" style="115" customWidth="1"/>
    <col min="5" max="16384" width="9.140625" style="110" customWidth="1"/>
  </cols>
  <sheetData>
    <row r="1" spans="1:8" s="64" customFormat="1" ht="15.75" customHeight="1">
      <c r="A1" s="1644" t="s">
        <v>62</v>
      </c>
      <c r="B1" s="1644"/>
      <c r="C1" s="1644"/>
      <c r="D1" s="1644"/>
      <c r="E1" s="76"/>
      <c r="F1" s="76"/>
      <c r="G1" s="76"/>
      <c r="H1" s="76"/>
    </row>
    <row r="2" spans="1:8" s="64" customFormat="1" ht="15.75" customHeight="1">
      <c r="A2" s="1644" t="s">
        <v>425</v>
      </c>
      <c r="B2" s="1644"/>
      <c r="C2" s="1644"/>
      <c r="D2" s="1644"/>
      <c r="E2" s="76"/>
      <c r="F2" s="76"/>
      <c r="G2" s="76"/>
      <c r="H2" s="76"/>
    </row>
    <row r="3" spans="1:8" s="64" customFormat="1" ht="15.75" customHeight="1">
      <c r="A3" s="1644" t="s">
        <v>437</v>
      </c>
      <c r="B3" s="1644"/>
      <c r="C3" s="1644"/>
      <c r="D3" s="1644"/>
      <c r="E3" s="76"/>
      <c r="F3" s="76"/>
      <c r="G3" s="76"/>
      <c r="H3" s="76"/>
    </row>
    <row r="4" spans="1:8" s="65" customFormat="1" ht="16.5" customHeight="1">
      <c r="A4" s="1640" t="s">
        <v>426</v>
      </c>
      <c r="B4" s="1640"/>
      <c r="C4" s="1640"/>
      <c r="D4" s="1640"/>
      <c r="E4" s="77"/>
      <c r="F4" s="77"/>
      <c r="G4" s="77"/>
      <c r="H4" s="77"/>
    </row>
    <row r="5" spans="1:8" s="65" customFormat="1" ht="16.5" customHeight="1">
      <c r="A5" s="1640" t="s">
        <v>369</v>
      </c>
      <c r="B5" s="1640"/>
      <c r="C5" s="1640"/>
      <c r="D5" s="1640"/>
      <c r="E5" s="77"/>
      <c r="F5" s="77"/>
      <c r="G5" s="77"/>
      <c r="H5" s="77"/>
    </row>
    <row r="6" spans="2:4" ht="15">
      <c r="B6" s="111"/>
      <c r="C6" s="111"/>
      <c r="D6" s="112"/>
    </row>
    <row r="8" spans="1:4" ht="21" customHeight="1">
      <c r="A8" s="1692" t="s">
        <v>419</v>
      </c>
      <c r="B8" s="1692"/>
      <c r="C8" s="1692"/>
      <c r="D8" s="1692"/>
    </row>
    <row r="9" spans="1:4" ht="18" customHeight="1">
      <c r="A9" s="1691" t="s">
        <v>420</v>
      </c>
      <c r="B9" s="1691"/>
      <c r="C9" s="1691"/>
      <c r="D9" s="1691"/>
    </row>
    <row r="10" spans="1:3" ht="18.75">
      <c r="A10" s="113"/>
      <c r="B10" s="114"/>
      <c r="C10" s="114"/>
    </row>
    <row r="11" spans="1:3" ht="15.75">
      <c r="A11" s="113"/>
      <c r="B11" s="116"/>
      <c r="C11" s="116"/>
    </row>
    <row r="12" spans="2:3" ht="18.75">
      <c r="B12" s="117" t="s">
        <v>50</v>
      </c>
      <c r="C12" s="117"/>
    </row>
    <row r="13" spans="1:4" ht="15.75">
      <c r="A13" s="118"/>
      <c r="D13" s="119" t="s">
        <v>262</v>
      </c>
    </row>
    <row r="14" spans="1:4" ht="63" customHeight="1">
      <c r="A14" s="120" t="s">
        <v>51</v>
      </c>
      <c r="B14" s="120" t="s">
        <v>52</v>
      </c>
      <c r="C14" s="125" t="s">
        <v>60</v>
      </c>
      <c r="D14" s="125" t="s">
        <v>61</v>
      </c>
    </row>
    <row r="15" spans="1:4" ht="15.75">
      <c r="A15" s="120">
        <v>1</v>
      </c>
      <c r="B15" s="121" t="s">
        <v>53</v>
      </c>
      <c r="C15" s="121"/>
      <c r="D15" s="124" t="s">
        <v>54</v>
      </c>
    </row>
    <row r="16" spans="1:4" ht="31.5">
      <c r="A16" s="120">
        <v>2</v>
      </c>
      <c r="B16" s="121" t="s">
        <v>55</v>
      </c>
      <c r="C16" s="121"/>
      <c r="D16" s="124"/>
    </row>
    <row r="17" spans="1:4" ht="15.75">
      <c r="A17" s="120">
        <v>3</v>
      </c>
      <c r="B17" s="121" t="s">
        <v>56</v>
      </c>
      <c r="C17" s="121"/>
      <c r="D17" s="124"/>
    </row>
    <row r="18" spans="1:4" ht="15.75">
      <c r="A18" s="120"/>
      <c r="B18" s="121" t="s">
        <v>57</v>
      </c>
      <c r="C18" s="122">
        <f>+C16+C17</f>
        <v>0</v>
      </c>
      <c r="D18" s="122">
        <f>+D16+D17</f>
        <v>0</v>
      </c>
    </row>
    <row r="19" ht="15.75">
      <c r="A19" s="118"/>
    </row>
    <row r="20" ht="15.75">
      <c r="A20" s="118"/>
    </row>
    <row r="21" spans="1:3" ht="18.75">
      <c r="A21" s="118"/>
      <c r="B21" s="117" t="s">
        <v>58</v>
      </c>
      <c r="C21" s="117"/>
    </row>
    <row r="22" ht="18.75">
      <c r="A22" s="117"/>
    </row>
    <row r="23" ht="15.75">
      <c r="A23" s="118"/>
    </row>
    <row r="24" spans="1:4" ht="63" customHeight="1">
      <c r="A24" s="120" t="s">
        <v>51</v>
      </c>
      <c r="B24" s="120" t="s">
        <v>52</v>
      </c>
      <c r="C24" s="125" t="s">
        <v>60</v>
      </c>
      <c r="D24" s="125" t="s">
        <v>61</v>
      </c>
    </row>
    <row r="25" spans="1:4" ht="15.75">
      <c r="A25" s="120">
        <v>1</v>
      </c>
      <c r="B25" s="121" t="s">
        <v>53</v>
      </c>
      <c r="C25" s="121"/>
      <c r="D25" s="124"/>
    </row>
    <row r="26" spans="1:4" ht="31.5">
      <c r="A26" s="120">
        <v>2</v>
      </c>
      <c r="B26" s="121" t="s">
        <v>55</v>
      </c>
      <c r="C26" s="121"/>
      <c r="D26" s="124"/>
    </row>
    <row r="27" spans="1:4" ht="15.75">
      <c r="A27" s="120">
        <v>3</v>
      </c>
      <c r="B27" s="121" t="s">
        <v>56</v>
      </c>
      <c r="C27" s="121"/>
      <c r="D27" s="124"/>
    </row>
    <row r="28" spans="1:4" ht="15.75">
      <c r="A28" s="120"/>
      <c r="B28" s="121" t="s">
        <v>57</v>
      </c>
      <c r="C28" s="122">
        <f>+C26</f>
        <v>0</v>
      </c>
      <c r="D28" s="122">
        <f>+D26</f>
        <v>0</v>
      </c>
    </row>
    <row r="29" ht="15.75">
      <c r="A29" s="123"/>
    </row>
  </sheetData>
  <sheetProtection/>
  <mergeCells count="7">
    <mergeCell ref="A1:D1"/>
    <mergeCell ref="A9:D9"/>
    <mergeCell ref="A8:D8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4.140625" style="110" customWidth="1"/>
    <col min="2" max="2" width="16.00390625" style="110" customWidth="1"/>
    <col min="3" max="3" width="16.7109375" style="110" customWidth="1"/>
    <col min="4" max="4" width="16.140625" style="110" customWidth="1"/>
    <col min="5" max="5" width="15.57421875" style="110" customWidth="1"/>
    <col min="6" max="6" width="14.28125" style="110" customWidth="1"/>
    <col min="7" max="7" width="17.421875" style="110" customWidth="1"/>
    <col min="8" max="16384" width="9.140625" style="110" customWidth="1"/>
  </cols>
  <sheetData>
    <row r="1" spans="1:8" s="64" customFormat="1" ht="15.75" customHeight="1">
      <c r="A1" s="1644" t="s">
        <v>372</v>
      </c>
      <c r="B1" s="1644"/>
      <c r="C1" s="1644"/>
      <c r="D1" s="1644"/>
      <c r="E1" s="1644"/>
      <c r="F1" s="1644"/>
      <c r="G1" s="1644"/>
      <c r="H1" s="76"/>
    </row>
    <row r="2" spans="1:8" s="64" customFormat="1" ht="15.75" customHeight="1">
      <c r="A2" s="1644" t="s">
        <v>425</v>
      </c>
      <c r="B2" s="1644"/>
      <c r="C2" s="1644"/>
      <c r="D2" s="1644"/>
      <c r="E2" s="1644"/>
      <c r="F2" s="1644"/>
      <c r="G2" s="1644"/>
      <c r="H2" s="76"/>
    </row>
    <row r="3" spans="1:8" s="64" customFormat="1" ht="15.75" customHeight="1">
      <c r="A3" s="1644" t="s">
        <v>435</v>
      </c>
      <c r="B3" s="1644"/>
      <c r="C3" s="1644"/>
      <c r="D3" s="1644"/>
      <c r="E3" s="1644"/>
      <c r="F3" s="1644"/>
      <c r="G3" s="1644"/>
      <c r="H3" s="76"/>
    </row>
    <row r="4" spans="1:8" s="65" customFormat="1" ht="16.5" customHeight="1">
      <c r="A4" s="1640" t="s">
        <v>426</v>
      </c>
      <c r="B4" s="1640"/>
      <c r="C4" s="1640"/>
      <c r="D4" s="1640"/>
      <c r="E4" s="1640"/>
      <c r="F4" s="1640"/>
      <c r="G4" s="1640"/>
      <c r="H4" s="77"/>
    </row>
    <row r="5" spans="1:8" s="65" customFormat="1" ht="16.5" customHeight="1">
      <c r="A5" s="1640" t="s">
        <v>369</v>
      </c>
      <c r="B5" s="1640"/>
      <c r="C5" s="1640"/>
      <c r="D5" s="1640"/>
      <c r="E5" s="1640"/>
      <c r="F5" s="1640"/>
      <c r="G5" s="1640"/>
      <c r="H5" s="77"/>
    </row>
    <row r="8" spans="1:7" ht="18.75">
      <c r="A8" s="1691" t="s">
        <v>63</v>
      </c>
      <c r="B8" s="1691"/>
      <c r="C8" s="1691"/>
      <c r="D8" s="1691"/>
      <c r="E8" s="1691"/>
      <c r="F8" s="1691"/>
      <c r="G8" s="1691"/>
    </row>
    <row r="9" spans="1:7" ht="18.75">
      <c r="A9" s="1692" t="s">
        <v>422</v>
      </c>
      <c r="B9" s="1692"/>
      <c r="C9" s="1692"/>
      <c r="D9" s="1692"/>
      <c r="E9" s="1692"/>
      <c r="F9" s="1692"/>
      <c r="G9" s="1692"/>
    </row>
    <row r="10" ht="15.75">
      <c r="A10" s="126"/>
    </row>
    <row r="11" spans="1:7" ht="33" customHeight="1">
      <c r="A11" s="1702" t="s">
        <v>423</v>
      </c>
      <c r="B11" s="1702"/>
      <c r="C11" s="1702"/>
      <c r="D11" s="1702"/>
      <c r="E11" s="1702"/>
      <c r="F11" s="1702"/>
      <c r="G11" s="1702"/>
    </row>
    <row r="12" ht="15.75">
      <c r="A12" s="123"/>
    </row>
    <row r="13" spans="1:7" ht="45">
      <c r="A13" s="127"/>
      <c r="B13" s="128" t="s">
        <v>64</v>
      </c>
      <c r="C13" s="128" t="s">
        <v>65</v>
      </c>
      <c r="D13" s="128" t="s">
        <v>66</v>
      </c>
      <c r="E13" s="128" t="s">
        <v>67</v>
      </c>
      <c r="F13" s="128" t="s">
        <v>68</v>
      </c>
      <c r="G13" s="128" t="s">
        <v>69</v>
      </c>
    </row>
    <row r="14" spans="1:7" ht="15">
      <c r="A14" s="128">
        <v>1</v>
      </c>
      <c r="B14" s="128">
        <v>2</v>
      </c>
      <c r="C14" s="128">
        <v>3</v>
      </c>
      <c r="D14" s="128">
        <v>4</v>
      </c>
      <c r="E14" s="128">
        <v>5</v>
      </c>
      <c r="F14" s="128">
        <v>6</v>
      </c>
      <c r="G14" s="128">
        <v>7</v>
      </c>
    </row>
    <row r="15" spans="1:7" ht="15">
      <c r="A15" s="128"/>
      <c r="B15" s="128" t="s">
        <v>54</v>
      </c>
      <c r="C15" s="128" t="s">
        <v>54</v>
      </c>
      <c r="D15" s="128">
        <v>0</v>
      </c>
      <c r="E15" s="128" t="s">
        <v>54</v>
      </c>
      <c r="F15" s="128" t="s">
        <v>54</v>
      </c>
      <c r="G15" s="128" t="s">
        <v>54</v>
      </c>
    </row>
    <row r="16" ht="15.75">
      <c r="A16" s="123"/>
    </row>
    <row r="17" spans="1:7" ht="15.75">
      <c r="A17" s="1697" t="s">
        <v>70</v>
      </c>
      <c r="B17" s="1697"/>
      <c r="C17" s="1697"/>
      <c r="D17" s="1697"/>
      <c r="E17" s="1697"/>
      <c r="F17" s="1697"/>
      <c r="G17" s="1697"/>
    </row>
    <row r="18" spans="1:7" ht="15.75">
      <c r="A18" s="1698" t="s">
        <v>421</v>
      </c>
      <c r="B18" s="1698"/>
      <c r="C18" s="1698"/>
      <c r="D18" s="1698"/>
      <c r="E18" s="1698"/>
      <c r="F18" s="1698"/>
      <c r="G18" s="1698"/>
    </row>
    <row r="19" ht="15.75">
      <c r="A19" s="129" t="s">
        <v>71</v>
      </c>
    </row>
    <row r="20" spans="1:7" ht="39.75" customHeight="1">
      <c r="A20" s="1693" t="s">
        <v>424</v>
      </c>
      <c r="B20" s="1693"/>
      <c r="C20" s="1693"/>
      <c r="D20" s="1699" t="s">
        <v>73</v>
      </c>
      <c r="E20" s="1700"/>
      <c r="F20" s="1700"/>
      <c r="G20" s="1701"/>
    </row>
    <row r="21" spans="1:7" ht="29.25" customHeight="1">
      <c r="A21" s="1693" t="s">
        <v>72</v>
      </c>
      <c r="B21" s="1693"/>
      <c r="C21" s="1693"/>
      <c r="D21" s="1694">
        <v>0</v>
      </c>
      <c r="E21" s="1695"/>
      <c r="F21" s="1695"/>
      <c r="G21" s="1696"/>
    </row>
    <row r="22" spans="1:4" ht="15.75">
      <c r="A22" s="129"/>
      <c r="D22" s="130"/>
    </row>
  </sheetData>
  <sheetProtection/>
  <mergeCells count="14">
    <mergeCell ref="A1:G1"/>
    <mergeCell ref="A2:G2"/>
    <mergeCell ref="A3:G3"/>
    <mergeCell ref="A4:G4"/>
    <mergeCell ref="A8:G8"/>
    <mergeCell ref="A5:G5"/>
    <mergeCell ref="A21:C21"/>
    <mergeCell ref="D21:G21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8"/>
  <sheetViews>
    <sheetView view="pageBreakPreview" zoomScaleSheetLayoutView="100" zoomScalePageLayoutView="0" workbookViewId="0" topLeftCell="A191">
      <selection activeCell="E15" sqref="E15"/>
    </sheetView>
  </sheetViews>
  <sheetFormatPr defaultColWidth="9.140625" defaultRowHeight="15"/>
  <cols>
    <col min="1" max="1" width="62.421875" style="0" customWidth="1"/>
    <col min="2" max="2" width="5.421875" style="0" customWidth="1"/>
    <col min="3" max="3" width="3.140625" style="0" customWidth="1"/>
    <col min="4" max="4" width="7.7109375" style="0" customWidth="1"/>
    <col min="5" max="5" width="9.140625" style="0" customWidth="1"/>
    <col min="6" max="6" width="19.7109375" style="0" customWidth="1"/>
    <col min="7" max="7" width="0.13671875" style="0" customWidth="1"/>
    <col min="8" max="8" width="9.140625" style="0" hidden="1" customWidth="1"/>
    <col min="9" max="9" width="0.2890625" style="0" hidden="1" customWidth="1"/>
  </cols>
  <sheetData>
    <row r="1" spans="2:7" ht="15">
      <c r="B1" s="1710" t="s">
        <v>790</v>
      </c>
      <c r="C1" s="1710"/>
      <c r="D1" s="1710"/>
      <c r="E1" s="1710"/>
      <c r="F1" s="1710"/>
      <c r="G1" s="992"/>
    </row>
    <row r="2" spans="1:7" ht="18" customHeight="1">
      <c r="A2" s="1711" t="s">
        <v>1093</v>
      </c>
      <c r="B2" s="1711"/>
      <c r="C2" s="1711"/>
      <c r="D2" s="1711"/>
      <c r="E2" s="1711"/>
      <c r="F2" s="1711"/>
      <c r="G2" s="1711"/>
    </row>
    <row r="3" spans="1:7" ht="15" customHeight="1" hidden="1">
      <c r="A3" s="1656" t="s">
        <v>450</v>
      </c>
      <c r="B3" s="1656"/>
      <c r="C3" s="1656"/>
      <c r="D3" s="1656"/>
      <c r="E3" s="1656"/>
      <c r="F3" s="1656"/>
      <c r="G3" s="1656"/>
    </row>
    <row r="4" spans="1:7" ht="15" customHeight="1">
      <c r="A4" s="1711" t="s">
        <v>1139</v>
      </c>
      <c r="B4" s="1711"/>
      <c r="C4" s="1711"/>
      <c r="D4" s="1711"/>
      <c r="E4" s="1711"/>
      <c r="F4" s="1711"/>
      <c r="G4" s="1711"/>
    </row>
    <row r="5" spans="1:9" ht="15.75" customHeight="1">
      <c r="A5" s="1712" t="s">
        <v>1094</v>
      </c>
      <c r="B5" s="1712"/>
      <c r="C5" s="1712"/>
      <c r="D5" s="1712"/>
      <c r="E5" s="1712"/>
      <c r="F5" s="1712"/>
      <c r="G5" s="1712"/>
      <c r="H5" s="1712"/>
      <c r="I5" s="1712"/>
    </row>
    <row r="6" spans="1:9" ht="14.25" customHeight="1">
      <c r="A6" s="1640" t="s">
        <v>808</v>
      </c>
      <c r="B6" s="1713"/>
      <c r="C6" s="1713"/>
      <c r="D6" s="1713"/>
      <c r="E6" s="1713"/>
      <c r="F6" s="1713"/>
      <c r="G6" s="1142"/>
      <c r="H6" s="1142"/>
      <c r="I6" s="1142"/>
    </row>
    <row r="7" spans="1:6" ht="15">
      <c r="A7" s="1714" t="str">
        <f>9!$A$6</f>
        <v>в редакции решения Собрания депутатов Первомайского сельсовета  №43 от 31.03.2017года)</v>
      </c>
      <c r="B7" s="1714"/>
      <c r="C7" s="1714"/>
      <c r="D7" s="1714"/>
      <c r="E7" s="1714"/>
      <c r="F7" s="1714"/>
    </row>
    <row r="8" spans="1:6" ht="15.75">
      <c r="A8" s="901"/>
      <c r="B8" s="902"/>
      <c r="C8" s="902"/>
      <c r="D8" s="902"/>
      <c r="E8" s="902"/>
      <c r="F8" s="902"/>
    </row>
    <row r="9" spans="1:9" ht="34.5" customHeight="1">
      <c r="A9" s="1703" t="s">
        <v>1095</v>
      </c>
      <c r="B9" s="1646"/>
      <c r="C9" s="1646"/>
      <c r="D9" s="1646"/>
      <c r="E9" s="1646"/>
      <c r="F9" s="1646"/>
      <c r="G9" s="1646"/>
      <c r="I9" s="900"/>
    </row>
    <row r="10" spans="1:6" ht="24.75" customHeight="1">
      <c r="A10" s="1721" t="s">
        <v>782</v>
      </c>
      <c r="B10" s="1721"/>
      <c r="C10" s="1721"/>
      <c r="D10" s="1721"/>
      <c r="E10" s="1721"/>
      <c r="F10" s="1721"/>
    </row>
    <row r="11" spans="1:6" ht="30" customHeight="1">
      <c r="A11" s="1721" t="s">
        <v>1096</v>
      </c>
      <c r="B11" s="1721"/>
      <c r="C11" s="1721"/>
      <c r="D11" s="1721"/>
      <c r="E11" s="1721"/>
      <c r="F11" s="1721"/>
    </row>
    <row r="12" spans="1:6" ht="15.75">
      <c r="A12" s="1722" t="s">
        <v>809</v>
      </c>
      <c r="B12" s="1723"/>
      <c r="C12" s="991"/>
      <c r="D12" s="991"/>
      <c r="E12" s="991"/>
      <c r="F12" s="901"/>
    </row>
    <row r="13" spans="2:6" ht="15.75">
      <c r="B13" s="990"/>
      <c r="C13" s="990"/>
      <c r="D13" s="990"/>
      <c r="E13" s="990"/>
      <c r="F13" t="s">
        <v>463</v>
      </c>
    </row>
    <row r="14" spans="1:6" ht="15.75">
      <c r="A14" s="993" t="s">
        <v>203</v>
      </c>
      <c r="B14" s="1724" t="s">
        <v>202</v>
      </c>
      <c r="C14" s="1725"/>
      <c r="D14" s="1726"/>
      <c r="E14" s="993" t="s">
        <v>149</v>
      </c>
      <c r="F14" s="994" t="s">
        <v>516</v>
      </c>
    </row>
    <row r="15" spans="1:6" ht="15.75">
      <c r="A15" s="995" t="s">
        <v>517</v>
      </c>
      <c r="B15" s="996"/>
      <c r="C15" s="997"/>
      <c r="D15" s="998"/>
      <c r="E15" s="999"/>
      <c r="F15" s="1000">
        <v>2508938</v>
      </c>
    </row>
    <row r="16" spans="1:6" ht="72" customHeight="1">
      <c r="A16" s="1001" t="s">
        <v>1128</v>
      </c>
      <c r="B16" s="1002" t="s">
        <v>204</v>
      </c>
      <c r="C16" s="1003" t="s">
        <v>518</v>
      </c>
      <c r="D16" s="1004" t="s">
        <v>519</v>
      </c>
      <c r="E16" s="1005"/>
      <c r="F16" s="965">
        <f>F17+F33+F173</f>
        <v>717200</v>
      </c>
    </row>
    <row r="17" spans="1:6" ht="65.25" customHeight="1">
      <c r="A17" s="1006" t="s">
        <v>1097</v>
      </c>
      <c r="B17" s="1007" t="s">
        <v>206</v>
      </c>
      <c r="C17" s="1008" t="s">
        <v>518</v>
      </c>
      <c r="D17" s="1009" t="s">
        <v>519</v>
      </c>
      <c r="E17" s="1010"/>
      <c r="F17" s="1011">
        <f>SUM(F18)</f>
        <v>717200</v>
      </c>
    </row>
    <row r="18" spans="1:6" ht="34.5" customHeight="1">
      <c r="A18" s="1012" t="s">
        <v>497</v>
      </c>
      <c r="B18" s="1013" t="s">
        <v>206</v>
      </c>
      <c r="C18" s="1014" t="s">
        <v>153</v>
      </c>
      <c r="D18" s="1015" t="s">
        <v>519</v>
      </c>
      <c r="E18" s="1016"/>
      <c r="F18" s="1017">
        <f>SUM(F19+F22)</f>
        <v>717200</v>
      </c>
    </row>
    <row r="19" spans="1:6" ht="57" customHeight="1" hidden="1">
      <c r="A19" s="724" t="s">
        <v>520</v>
      </c>
      <c r="B19" s="1018" t="s">
        <v>206</v>
      </c>
      <c r="C19" s="1019" t="s">
        <v>521</v>
      </c>
      <c r="D19" s="1020" t="s">
        <v>522</v>
      </c>
      <c r="E19" s="1021"/>
      <c r="F19" s="1022">
        <f>SUM(F20:F21)</f>
        <v>0</v>
      </c>
    </row>
    <row r="20" spans="1:6" ht="30.75" customHeight="1" hidden="1">
      <c r="A20" s="733" t="s">
        <v>161</v>
      </c>
      <c r="B20" s="872" t="s">
        <v>206</v>
      </c>
      <c r="C20" s="873" t="s">
        <v>521</v>
      </c>
      <c r="D20" s="874" t="s">
        <v>522</v>
      </c>
      <c r="E20" s="875" t="s">
        <v>162</v>
      </c>
      <c r="F20" s="966">
        <f>SUM('[1]прил5'!H394)</f>
        <v>0</v>
      </c>
    </row>
    <row r="21" spans="1:6" ht="15.75" hidden="1">
      <c r="A21" s="733" t="s">
        <v>192</v>
      </c>
      <c r="B21" s="872" t="s">
        <v>206</v>
      </c>
      <c r="C21" s="873" t="s">
        <v>521</v>
      </c>
      <c r="D21" s="874" t="s">
        <v>522</v>
      </c>
      <c r="E21" s="875" t="s">
        <v>193</v>
      </c>
      <c r="F21" s="966">
        <f>SUM('[1]прил5'!H395)</f>
        <v>0</v>
      </c>
    </row>
    <row r="22" spans="1:6" ht="34.5" customHeight="1">
      <c r="A22" s="724" t="s">
        <v>208</v>
      </c>
      <c r="B22" s="1023" t="s">
        <v>206</v>
      </c>
      <c r="C22" s="1024" t="s">
        <v>153</v>
      </c>
      <c r="D22" s="1020" t="s">
        <v>523</v>
      </c>
      <c r="E22" s="1025"/>
      <c r="F22" s="1022">
        <f>SUM(F23:F25)</f>
        <v>717200</v>
      </c>
    </row>
    <row r="23" spans="1:6" ht="63">
      <c r="A23" s="733" t="s">
        <v>160</v>
      </c>
      <c r="B23" s="876" t="s">
        <v>206</v>
      </c>
      <c r="C23" s="877" t="s">
        <v>153</v>
      </c>
      <c r="D23" s="874" t="s">
        <v>523</v>
      </c>
      <c r="E23" s="875" t="s">
        <v>155</v>
      </c>
      <c r="F23" s="966">
        <v>692200</v>
      </c>
    </row>
    <row r="24" spans="1:6" ht="33" customHeight="1">
      <c r="A24" s="135" t="s">
        <v>814</v>
      </c>
      <c r="B24" s="876" t="s">
        <v>206</v>
      </c>
      <c r="C24" s="877" t="s">
        <v>153</v>
      </c>
      <c r="D24" s="874" t="s">
        <v>523</v>
      </c>
      <c r="E24" s="875" t="s">
        <v>162</v>
      </c>
      <c r="F24" s="966">
        <v>20000</v>
      </c>
    </row>
    <row r="25" spans="1:6" ht="25.5" customHeight="1">
      <c r="A25" s="733" t="s">
        <v>163</v>
      </c>
      <c r="B25" s="876" t="s">
        <v>206</v>
      </c>
      <c r="C25" s="877" t="s">
        <v>153</v>
      </c>
      <c r="D25" s="874" t="s">
        <v>523</v>
      </c>
      <c r="E25" s="875" t="s">
        <v>164</v>
      </c>
      <c r="F25" s="966">
        <v>5000</v>
      </c>
    </row>
    <row r="26" spans="1:6" ht="51" customHeight="1" hidden="1">
      <c r="A26" s="1026" t="s">
        <v>524</v>
      </c>
      <c r="B26" s="1027" t="s">
        <v>525</v>
      </c>
      <c r="C26" s="1028" t="s">
        <v>518</v>
      </c>
      <c r="D26" s="1029" t="s">
        <v>519</v>
      </c>
      <c r="E26" s="1030"/>
      <c r="F26" s="1031">
        <f>SUM(F28+F31+F35)</f>
        <v>0</v>
      </c>
    </row>
    <row r="27" spans="1:6" ht="15.75" hidden="1">
      <c r="A27" s="1032" t="s">
        <v>526</v>
      </c>
      <c r="B27" s="1033" t="s">
        <v>527</v>
      </c>
      <c r="C27" s="1034" t="s">
        <v>153</v>
      </c>
      <c r="D27" s="1035" t="s">
        <v>519</v>
      </c>
      <c r="E27" s="1036"/>
      <c r="F27" s="769">
        <f>SUM(F28+F31+F35)</f>
        <v>0</v>
      </c>
    </row>
    <row r="28" spans="1:6" ht="51.75" customHeight="1" hidden="1">
      <c r="A28" s="724" t="s">
        <v>520</v>
      </c>
      <c r="B28" s="1018" t="s">
        <v>527</v>
      </c>
      <c r="C28" s="1019" t="s">
        <v>521</v>
      </c>
      <c r="D28" s="1020" t="s">
        <v>522</v>
      </c>
      <c r="E28" s="1021"/>
      <c r="F28" s="1022">
        <f>SUM(F29:F30)</f>
        <v>0</v>
      </c>
    </row>
    <row r="29" spans="1:6" ht="31.5" hidden="1">
      <c r="A29" s="733" t="s">
        <v>161</v>
      </c>
      <c r="B29" s="872" t="s">
        <v>527</v>
      </c>
      <c r="C29" s="873" t="s">
        <v>521</v>
      </c>
      <c r="D29" s="874" t="s">
        <v>522</v>
      </c>
      <c r="E29" s="875" t="s">
        <v>162</v>
      </c>
      <c r="F29" s="966">
        <f>SUM('[1]прил5'!H399)</f>
        <v>0</v>
      </c>
    </row>
    <row r="30" spans="1:6" ht="15.75" hidden="1">
      <c r="A30" s="733" t="s">
        <v>192</v>
      </c>
      <c r="B30" s="872" t="s">
        <v>527</v>
      </c>
      <c r="C30" s="873" t="s">
        <v>521</v>
      </c>
      <c r="D30" s="874" t="s">
        <v>522</v>
      </c>
      <c r="E30" s="875" t="s">
        <v>193</v>
      </c>
      <c r="F30" s="966">
        <f>SUM('[1]прил5'!H400)</f>
        <v>0</v>
      </c>
    </row>
    <row r="31" spans="1:6" ht="31.5" hidden="1">
      <c r="A31" s="724" t="s">
        <v>208</v>
      </c>
      <c r="B31" s="1023" t="s">
        <v>527</v>
      </c>
      <c r="C31" s="1024" t="s">
        <v>153</v>
      </c>
      <c r="D31" s="1020" t="s">
        <v>523</v>
      </c>
      <c r="E31" s="1021"/>
      <c r="F31" s="1022">
        <f>SUM(F32:F34)</f>
        <v>0</v>
      </c>
    </row>
    <row r="32" spans="1:6" ht="52.5" customHeight="1" hidden="1">
      <c r="A32" s="733" t="s">
        <v>160</v>
      </c>
      <c r="B32" s="876" t="s">
        <v>527</v>
      </c>
      <c r="C32" s="877" t="s">
        <v>153</v>
      </c>
      <c r="D32" s="874" t="s">
        <v>523</v>
      </c>
      <c r="E32" s="875" t="s">
        <v>155</v>
      </c>
      <c r="F32" s="966">
        <f>SUM('[1]прил5'!H356)</f>
        <v>0</v>
      </c>
    </row>
    <row r="33" spans="1:6" ht="78" customHeight="1" hidden="1">
      <c r="A33" s="1292" t="s">
        <v>1074</v>
      </c>
      <c r="B33" s="1707" t="s">
        <v>840</v>
      </c>
      <c r="C33" s="1708"/>
      <c r="D33" s="1709"/>
      <c r="E33" s="1293"/>
      <c r="F33" s="1288">
        <f>F34</f>
        <v>0</v>
      </c>
    </row>
    <row r="34" spans="1:6" ht="36" customHeight="1" hidden="1">
      <c r="A34" s="723" t="s">
        <v>835</v>
      </c>
      <c r="B34" s="1704" t="s">
        <v>839</v>
      </c>
      <c r="C34" s="1705"/>
      <c r="D34" s="1706"/>
      <c r="E34" s="1294"/>
      <c r="F34" s="966">
        <f>F35</f>
        <v>0</v>
      </c>
    </row>
    <row r="35" spans="1:6" ht="31.5" hidden="1">
      <c r="A35" s="723" t="s">
        <v>512</v>
      </c>
      <c r="B35" s="876" t="s">
        <v>527</v>
      </c>
      <c r="C35" s="877" t="s">
        <v>154</v>
      </c>
      <c r="D35" s="874" t="s">
        <v>529</v>
      </c>
      <c r="E35" s="894"/>
      <c r="F35" s="966">
        <f>SUM(F36)</f>
        <v>0</v>
      </c>
    </row>
    <row r="36" spans="1:6" ht="49.5" customHeight="1" hidden="1">
      <c r="A36" s="137" t="s">
        <v>160</v>
      </c>
      <c r="B36" s="876" t="s">
        <v>527</v>
      </c>
      <c r="C36" s="877" t="s">
        <v>154</v>
      </c>
      <c r="D36" s="874" t="s">
        <v>529</v>
      </c>
      <c r="E36" s="875" t="s">
        <v>155</v>
      </c>
      <c r="F36" s="966"/>
    </row>
    <row r="37" spans="1:7" ht="47.25" customHeight="1" hidden="1">
      <c r="A37" s="1037" t="s">
        <v>532</v>
      </c>
      <c r="B37" s="1038" t="s">
        <v>533</v>
      </c>
      <c r="C37" s="1039" t="s">
        <v>518</v>
      </c>
      <c r="D37" s="1029" t="s">
        <v>519</v>
      </c>
      <c r="E37" s="1040"/>
      <c r="F37" s="1031">
        <f>SUM(F39+F42)</f>
        <v>0</v>
      </c>
      <c r="G37" s="896"/>
    </row>
    <row r="38" spans="1:7" ht="40.5" customHeight="1" hidden="1">
      <c r="A38" s="1041" t="s">
        <v>534</v>
      </c>
      <c r="B38" s="1042" t="s">
        <v>533</v>
      </c>
      <c r="C38" s="1043" t="s">
        <v>153</v>
      </c>
      <c r="D38" s="1044" t="s">
        <v>519</v>
      </c>
      <c r="E38" s="1045"/>
      <c r="F38" s="769">
        <f>SUM(F39+F42)</f>
        <v>0</v>
      </c>
      <c r="G38" s="896"/>
    </row>
    <row r="39" spans="1:7" ht="43.5" customHeight="1" hidden="1">
      <c r="A39" s="1046" t="s">
        <v>535</v>
      </c>
      <c r="B39" s="1047" t="s">
        <v>533</v>
      </c>
      <c r="C39" s="1048" t="s">
        <v>153</v>
      </c>
      <c r="D39" s="1049" t="s">
        <v>536</v>
      </c>
      <c r="E39" s="1050"/>
      <c r="F39" s="1022">
        <f>SUM(F40:F41)</f>
        <v>0</v>
      </c>
      <c r="G39" s="896"/>
    </row>
    <row r="40" spans="1:7" ht="43.5" customHeight="1" hidden="1">
      <c r="A40" s="878" t="s">
        <v>161</v>
      </c>
      <c r="B40" s="879" t="s">
        <v>533</v>
      </c>
      <c r="C40" s="880" t="s">
        <v>153</v>
      </c>
      <c r="D40" s="874" t="s">
        <v>536</v>
      </c>
      <c r="E40" s="881">
        <v>200</v>
      </c>
      <c r="F40" s="966">
        <f>SUM('[1]прил5'!H404)</f>
        <v>0</v>
      </c>
      <c r="G40" s="896"/>
    </row>
    <row r="41" spans="1:7" ht="43.5" customHeight="1" hidden="1">
      <c r="A41" s="878" t="s">
        <v>192</v>
      </c>
      <c r="B41" s="879" t="s">
        <v>533</v>
      </c>
      <c r="C41" s="880" t="s">
        <v>153</v>
      </c>
      <c r="D41" s="874" t="s">
        <v>536</v>
      </c>
      <c r="E41" s="881">
        <v>300</v>
      </c>
      <c r="F41" s="966">
        <f>SUM('[1]прил5'!H405)</f>
        <v>0</v>
      </c>
      <c r="G41" s="896"/>
    </row>
    <row r="42" spans="1:7" ht="45.75" customHeight="1" hidden="1">
      <c r="A42" s="1051" t="s">
        <v>208</v>
      </c>
      <c r="B42" s="1052" t="s">
        <v>533</v>
      </c>
      <c r="C42" s="1053" t="s">
        <v>153</v>
      </c>
      <c r="D42" s="1054" t="s">
        <v>523</v>
      </c>
      <c r="E42" s="1050"/>
      <c r="F42" s="1022">
        <f>SUM(F43:F45)</f>
        <v>0</v>
      </c>
      <c r="G42" s="896"/>
    </row>
    <row r="43" spans="1:7" ht="47.25" customHeight="1" hidden="1">
      <c r="A43" s="878" t="s">
        <v>160</v>
      </c>
      <c r="B43" s="882" t="s">
        <v>533</v>
      </c>
      <c r="C43" s="883" t="s">
        <v>153</v>
      </c>
      <c r="D43" s="884" t="s">
        <v>523</v>
      </c>
      <c r="E43" s="881">
        <v>100</v>
      </c>
      <c r="F43" s="966">
        <f>SUM('[1]прил5'!H258)</f>
        <v>0</v>
      </c>
      <c r="G43" s="896"/>
    </row>
    <row r="44" spans="1:7" ht="41.25" customHeight="1" hidden="1">
      <c r="A44" s="878" t="s">
        <v>161</v>
      </c>
      <c r="B44" s="882" t="s">
        <v>533</v>
      </c>
      <c r="C44" s="883" t="s">
        <v>153</v>
      </c>
      <c r="D44" s="885" t="s">
        <v>523</v>
      </c>
      <c r="E44" s="881">
        <v>200</v>
      </c>
      <c r="F44" s="966">
        <f>SUM('[1]прил5'!H259)</f>
        <v>0</v>
      </c>
      <c r="G44" s="896"/>
    </row>
    <row r="45" spans="1:7" ht="41.25" customHeight="1" hidden="1">
      <c r="A45" s="878" t="s">
        <v>163</v>
      </c>
      <c r="B45" s="882" t="s">
        <v>533</v>
      </c>
      <c r="C45" s="883" t="s">
        <v>153</v>
      </c>
      <c r="D45" s="884" t="s">
        <v>523</v>
      </c>
      <c r="E45" s="881">
        <v>800</v>
      </c>
      <c r="F45" s="966">
        <f>SUM('[1]прил5'!H260)</f>
        <v>0</v>
      </c>
      <c r="G45" s="896"/>
    </row>
    <row r="46" spans="1:7" ht="45.75" customHeight="1" hidden="1">
      <c r="A46" s="1055" t="s">
        <v>537</v>
      </c>
      <c r="B46" s="1056" t="s">
        <v>538</v>
      </c>
      <c r="C46" s="1057" t="s">
        <v>518</v>
      </c>
      <c r="D46" s="1058" t="s">
        <v>519</v>
      </c>
      <c r="E46" s="1040"/>
      <c r="F46" s="1031">
        <f>SUM(F47+F50)</f>
        <v>0</v>
      </c>
      <c r="G46" s="896"/>
    </row>
    <row r="47" spans="1:7" ht="47.25" customHeight="1" hidden="1">
      <c r="A47" s="1059" t="s">
        <v>539</v>
      </c>
      <c r="B47" s="1060" t="s">
        <v>538</v>
      </c>
      <c r="C47" s="1061" t="s">
        <v>153</v>
      </c>
      <c r="D47" s="1062" t="s">
        <v>519</v>
      </c>
      <c r="E47" s="1045"/>
      <c r="F47" s="769">
        <f>SUM(F48)</f>
        <v>0</v>
      </c>
      <c r="G47" s="896"/>
    </row>
    <row r="48" spans="1:7" ht="43.5" customHeight="1" hidden="1">
      <c r="A48" s="1046" t="s">
        <v>212</v>
      </c>
      <c r="B48" s="1063" t="s">
        <v>538</v>
      </c>
      <c r="C48" s="1064" t="s">
        <v>521</v>
      </c>
      <c r="D48" s="1054" t="s">
        <v>540</v>
      </c>
      <c r="E48" s="1050"/>
      <c r="F48" s="1022">
        <f>SUM(F49)</f>
        <v>0</v>
      </c>
      <c r="G48" s="896"/>
    </row>
    <row r="49" spans="1:7" ht="46.5" customHeight="1" hidden="1">
      <c r="A49" s="765" t="s">
        <v>160</v>
      </c>
      <c r="B49" s="886" t="s">
        <v>538</v>
      </c>
      <c r="C49" s="887" t="s">
        <v>521</v>
      </c>
      <c r="D49" s="884" t="s">
        <v>540</v>
      </c>
      <c r="E49" s="881">
        <v>100</v>
      </c>
      <c r="F49" s="966">
        <f>SUM('[1]прил5'!H369)</f>
        <v>0</v>
      </c>
      <c r="G49" s="896"/>
    </row>
    <row r="50" spans="1:7" ht="43.5" customHeight="1" hidden="1">
      <c r="A50" s="1059" t="s">
        <v>541</v>
      </c>
      <c r="B50" s="1065" t="s">
        <v>538</v>
      </c>
      <c r="C50" s="1066" t="s">
        <v>154</v>
      </c>
      <c r="D50" s="1062" t="s">
        <v>519</v>
      </c>
      <c r="E50" s="1045"/>
      <c r="F50" s="769">
        <f>SUM(F51+F53)</f>
        <v>0</v>
      </c>
      <c r="G50" s="896"/>
    </row>
    <row r="51" spans="1:7" ht="39" customHeight="1" hidden="1">
      <c r="A51" s="1046" t="s">
        <v>542</v>
      </c>
      <c r="B51" s="1063" t="s">
        <v>538</v>
      </c>
      <c r="C51" s="1064" t="s">
        <v>543</v>
      </c>
      <c r="D51" s="1054" t="s">
        <v>544</v>
      </c>
      <c r="E51" s="1050"/>
      <c r="F51" s="1022">
        <f>SUM(F52)</f>
        <v>0</v>
      </c>
      <c r="G51" s="896"/>
    </row>
    <row r="52" spans="1:7" ht="45.75" customHeight="1" hidden="1">
      <c r="A52" s="765" t="s">
        <v>160</v>
      </c>
      <c r="B52" s="886" t="s">
        <v>538</v>
      </c>
      <c r="C52" s="887" t="s">
        <v>543</v>
      </c>
      <c r="D52" s="884" t="s">
        <v>544</v>
      </c>
      <c r="E52" s="881">
        <v>100</v>
      </c>
      <c r="F52" s="966">
        <f>SUM('[1]прил5'!H372)</f>
        <v>0</v>
      </c>
      <c r="G52" s="896"/>
    </row>
    <row r="53" spans="1:7" ht="48.75" customHeight="1" hidden="1">
      <c r="A53" s="1046" t="s">
        <v>208</v>
      </c>
      <c r="B53" s="1063" t="s">
        <v>538</v>
      </c>
      <c r="C53" s="1064" t="s">
        <v>543</v>
      </c>
      <c r="D53" s="1054" t="s">
        <v>523</v>
      </c>
      <c r="E53" s="1050"/>
      <c r="F53" s="1022">
        <f>SUM(F54:F56)</f>
        <v>0</v>
      </c>
      <c r="G53" s="896"/>
    </row>
    <row r="54" spans="1:7" ht="46.5" customHeight="1" hidden="1">
      <c r="A54" s="765" t="s">
        <v>160</v>
      </c>
      <c r="B54" s="886" t="s">
        <v>538</v>
      </c>
      <c r="C54" s="887" t="s">
        <v>543</v>
      </c>
      <c r="D54" s="884" t="s">
        <v>523</v>
      </c>
      <c r="E54" s="881">
        <v>100</v>
      </c>
      <c r="F54" s="966">
        <f>SUM('[1]прил5'!H374)</f>
        <v>0</v>
      </c>
      <c r="G54" s="896"/>
    </row>
    <row r="55" spans="1:7" ht="40.5" customHeight="1" hidden="1">
      <c r="A55" s="765" t="s">
        <v>161</v>
      </c>
      <c r="B55" s="886" t="s">
        <v>538</v>
      </c>
      <c r="C55" s="887" t="s">
        <v>543</v>
      </c>
      <c r="D55" s="884" t="s">
        <v>523</v>
      </c>
      <c r="E55" s="881">
        <v>200</v>
      </c>
      <c r="F55" s="966">
        <f>SUM('[1]прил5'!H375)</f>
        <v>0</v>
      </c>
      <c r="G55" s="896"/>
    </row>
    <row r="56" spans="1:7" ht="44.25" customHeight="1" hidden="1">
      <c r="A56" s="765" t="s">
        <v>163</v>
      </c>
      <c r="B56" s="886" t="s">
        <v>538</v>
      </c>
      <c r="C56" s="887" t="s">
        <v>543</v>
      </c>
      <c r="D56" s="884" t="s">
        <v>523</v>
      </c>
      <c r="E56" s="881">
        <v>800</v>
      </c>
      <c r="F56" s="966">
        <f>SUM('[1]прил5'!H376)</f>
        <v>0</v>
      </c>
      <c r="G56" s="896"/>
    </row>
    <row r="57" spans="1:7" ht="63" customHeight="1" hidden="1">
      <c r="A57" s="740" t="s">
        <v>545</v>
      </c>
      <c r="B57" s="1067" t="s">
        <v>213</v>
      </c>
      <c r="C57" s="1068" t="s">
        <v>518</v>
      </c>
      <c r="D57" s="1069" t="s">
        <v>519</v>
      </c>
      <c r="E57" s="1070"/>
      <c r="F57" s="965" t="e">
        <f>SUM(F58+F68+F88)</f>
        <v>#REF!</v>
      </c>
      <c r="G57" s="896"/>
    </row>
    <row r="58" spans="1:7" ht="78.75" hidden="1">
      <c r="A58" s="1026" t="s">
        <v>546</v>
      </c>
      <c r="B58" s="1056" t="s">
        <v>214</v>
      </c>
      <c r="C58" s="1057" t="s">
        <v>518</v>
      </c>
      <c r="D58" s="1058" t="s">
        <v>519</v>
      </c>
      <c r="E58" s="1040"/>
      <c r="F58" s="1031" t="e">
        <f>SUM(F59)</f>
        <v>#REF!</v>
      </c>
      <c r="G58" s="896"/>
    </row>
    <row r="59" spans="1:7" ht="38.25" customHeight="1" hidden="1">
      <c r="A59" s="1032" t="s">
        <v>547</v>
      </c>
      <c r="B59" s="1065" t="s">
        <v>214</v>
      </c>
      <c r="C59" s="1066" t="s">
        <v>153</v>
      </c>
      <c r="D59" s="1062" t="s">
        <v>519</v>
      </c>
      <c r="E59" s="1045"/>
      <c r="F59" s="769" t="e">
        <f>SUM(F60+F62+F66)</f>
        <v>#REF!</v>
      </c>
      <c r="G59" s="896"/>
    </row>
    <row r="60" spans="1:7" ht="42" customHeight="1" hidden="1">
      <c r="A60" s="724" t="s">
        <v>548</v>
      </c>
      <c r="B60" s="1071" t="s">
        <v>214</v>
      </c>
      <c r="C60" s="1072" t="s">
        <v>153</v>
      </c>
      <c r="D60" s="1054" t="s">
        <v>549</v>
      </c>
      <c r="E60" s="1050"/>
      <c r="F60" s="1022" t="e">
        <f>SUM(F61)</f>
        <v>#REF!</v>
      </c>
      <c r="G60" s="896"/>
    </row>
    <row r="61" spans="1:7" ht="40.5" customHeight="1" hidden="1">
      <c r="A61" s="733" t="s">
        <v>550</v>
      </c>
      <c r="B61" s="888" t="s">
        <v>214</v>
      </c>
      <c r="C61" s="889" t="s">
        <v>153</v>
      </c>
      <c r="D61" s="884" t="s">
        <v>549</v>
      </c>
      <c r="E61" s="881">
        <v>600</v>
      </c>
      <c r="F61" s="966" t="e">
        <f>SUM('[1]прил5'!H108)</f>
        <v>#REF!</v>
      </c>
      <c r="G61" s="896"/>
    </row>
    <row r="62" spans="1:7" ht="38.25" customHeight="1" hidden="1">
      <c r="A62" s="724" t="s">
        <v>551</v>
      </c>
      <c r="B62" s="1071" t="s">
        <v>214</v>
      </c>
      <c r="C62" s="1072" t="s">
        <v>153</v>
      </c>
      <c r="D62" s="1054" t="s">
        <v>552</v>
      </c>
      <c r="E62" s="1050"/>
      <c r="F62" s="1022">
        <f>SUM(F63:F65)</f>
        <v>0</v>
      </c>
      <c r="G62" s="896"/>
    </row>
    <row r="63" spans="1:7" ht="36.75" customHeight="1" hidden="1">
      <c r="A63" s="733" t="s">
        <v>160</v>
      </c>
      <c r="B63" s="888" t="s">
        <v>214</v>
      </c>
      <c r="C63" s="889" t="s">
        <v>153</v>
      </c>
      <c r="D63" s="884" t="s">
        <v>552</v>
      </c>
      <c r="E63" s="881">
        <v>100</v>
      </c>
      <c r="F63" s="966">
        <f>SUM('[1]прил5'!H467)</f>
        <v>0</v>
      </c>
      <c r="G63" s="896"/>
    </row>
    <row r="64" spans="1:7" ht="42" customHeight="1" hidden="1">
      <c r="A64" s="733" t="s">
        <v>161</v>
      </c>
      <c r="B64" s="888" t="s">
        <v>214</v>
      </c>
      <c r="C64" s="889" t="s">
        <v>153</v>
      </c>
      <c r="D64" s="884" t="s">
        <v>552</v>
      </c>
      <c r="E64" s="881">
        <v>200</v>
      </c>
      <c r="F64" s="966">
        <f>SUM('[1]прил5'!H468)</f>
        <v>0</v>
      </c>
      <c r="G64" s="896"/>
    </row>
    <row r="65" spans="1:7" ht="30.75" customHeight="1" hidden="1">
      <c r="A65" s="726" t="s">
        <v>163</v>
      </c>
      <c r="B65" s="888" t="s">
        <v>214</v>
      </c>
      <c r="C65" s="889" t="s">
        <v>153</v>
      </c>
      <c r="D65" s="884" t="s">
        <v>552</v>
      </c>
      <c r="E65" s="881">
        <v>800</v>
      </c>
      <c r="F65" s="966">
        <f>SUM('[1]прил5'!H469)</f>
        <v>0</v>
      </c>
      <c r="G65" s="896"/>
    </row>
    <row r="66" spans="1:7" ht="39" customHeight="1" hidden="1">
      <c r="A66" s="1046" t="s">
        <v>212</v>
      </c>
      <c r="B66" s="1071" t="s">
        <v>214</v>
      </c>
      <c r="C66" s="1072" t="s">
        <v>153</v>
      </c>
      <c r="D66" s="1054" t="s">
        <v>540</v>
      </c>
      <c r="E66" s="1050"/>
      <c r="F66" s="1022">
        <f>SUM(F67)</f>
        <v>0</v>
      </c>
      <c r="G66" s="896"/>
    </row>
    <row r="67" spans="1:7" ht="39" customHeight="1" hidden="1">
      <c r="A67" s="733" t="s">
        <v>160</v>
      </c>
      <c r="B67" s="888" t="s">
        <v>214</v>
      </c>
      <c r="C67" s="889" t="s">
        <v>153</v>
      </c>
      <c r="D67" s="884" t="s">
        <v>540</v>
      </c>
      <c r="E67" s="881">
        <v>100</v>
      </c>
      <c r="F67" s="966">
        <f>SUM('[1]прил5'!H471)</f>
        <v>0</v>
      </c>
      <c r="G67" s="896"/>
    </row>
    <row r="68" spans="1:7" ht="39.75" customHeight="1" hidden="1">
      <c r="A68" s="1026" t="s">
        <v>553</v>
      </c>
      <c r="B68" s="1056" t="s">
        <v>498</v>
      </c>
      <c r="C68" s="1057" t="s">
        <v>518</v>
      </c>
      <c r="D68" s="1058" t="s">
        <v>519</v>
      </c>
      <c r="E68" s="1040"/>
      <c r="F68" s="1031">
        <f>SUM(F69)</f>
        <v>0</v>
      </c>
      <c r="G68" s="896"/>
    </row>
    <row r="69" spans="1:7" ht="37.5" customHeight="1" hidden="1">
      <c r="A69" s="1032" t="s">
        <v>499</v>
      </c>
      <c r="B69" s="1065" t="s">
        <v>498</v>
      </c>
      <c r="C69" s="1066" t="s">
        <v>153</v>
      </c>
      <c r="D69" s="1062" t="s">
        <v>519</v>
      </c>
      <c r="E69" s="1045"/>
      <c r="F69" s="769">
        <f>SUM(F70+F72+F75+F78+F81+F84+F86)</f>
        <v>0</v>
      </c>
      <c r="G69" s="896"/>
    </row>
    <row r="70" spans="1:7" ht="39" customHeight="1" hidden="1">
      <c r="A70" s="724" t="s">
        <v>554</v>
      </c>
      <c r="B70" s="1071" t="s">
        <v>498</v>
      </c>
      <c r="C70" s="1072" t="s">
        <v>153</v>
      </c>
      <c r="D70" s="1054" t="s">
        <v>555</v>
      </c>
      <c r="E70" s="1050"/>
      <c r="F70" s="1022">
        <f>SUM(F71)</f>
        <v>0</v>
      </c>
      <c r="G70" s="896"/>
    </row>
    <row r="71" spans="1:7" ht="36.75" customHeight="1" hidden="1">
      <c r="A71" s="733" t="s">
        <v>161</v>
      </c>
      <c r="B71" s="888" t="s">
        <v>498</v>
      </c>
      <c r="C71" s="889" t="s">
        <v>153</v>
      </c>
      <c r="D71" s="884" t="s">
        <v>555</v>
      </c>
      <c r="E71" s="881" t="s">
        <v>193</v>
      </c>
      <c r="F71" s="966">
        <f>SUM('[1]прил5'!H410)</f>
        <v>0</v>
      </c>
      <c r="G71" s="896"/>
    </row>
    <row r="72" spans="1:7" ht="39" customHeight="1" hidden="1">
      <c r="A72" s="724" t="s">
        <v>556</v>
      </c>
      <c r="B72" s="1071" t="s">
        <v>498</v>
      </c>
      <c r="C72" s="1072" t="s">
        <v>153</v>
      </c>
      <c r="D72" s="1054" t="s">
        <v>557</v>
      </c>
      <c r="E72" s="1050"/>
      <c r="F72" s="1022">
        <f>SUM(F73:F74)</f>
        <v>0</v>
      </c>
      <c r="G72" s="896"/>
    </row>
    <row r="73" spans="1:7" ht="37.5" customHeight="1" hidden="1">
      <c r="A73" s="733" t="s">
        <v>161</v>
      </c>
      <c r="B73" s="888" t="s">
        <v>498</v>
      </c>
      <c r="C73" s="889" t="s">
        <v>153</v>
      </c>
      <c r="D73" s="884" t="s">
        <v>557</v>
      </c>
      <c r="E73" s="881" t="s">
        <v>162</v>
      </c>
      <c r="F73" s="966">
        <f>SUM('[1]прил5'!H412)</f>
        <v>0</v>
      </c>
      <c r="G73" s="896"/>
    </row>
    <row r="74" spans="1:7" ht="34.5" customHeight="1" hidden="1">
      <c r="A74" s="733" t="s">
        <v>192</v>
      </c>
      <c r="B74" s="888" t="s">
        <v>498</v>
      </c>
      <c r="C74" s="889" t="s">
        <v>153</v>
      </c>
      <c r="D74" s="884" t="s">
        <v>557</v>
      </c>
      <c r="E74" s="881" t="s">
        <v>193</v>
      </c>
      <c r="F74" s="966">
        <f>SUM('[1]прил5'!H413)</f>
        <v>0</v>
      </c>
      <c r="G74" s="896"/>
    </row>
    <row r="75" spans="1:7" ht="36.75" customHeight="1" hidden="1">
      <c r="A75" s="724" t="s">
        <v>558</v>
      </c>
      <c r="B75" s="1071" t="s">
        <v>498</v>
      </c>
      <c r="C75" s="1072" t="s">
        <v>153</v>
      </c>
      <c r="D75" s="1054" t="s">
        <v>559</v>
      </c>
      <c r="E75" s="1050"/>
      <c r="F75" s="1022">
        <f>SUM(F76:F77)</f>
        <v>0</v>
      </c>
      <c r="G75" s="896"/>
    </row>
    <row r="76" spans="1:7" ht="51.75" customHeight="1" hidden="1">
      <c r="A76" s="733" t="s">
        <v>161</v>
      </c>
      <c r="B76" s="888" t="s">
        <v>498</v>
      </c>
      <c r="C76" s="889" t="s">
        <v>153</v>
      </c>
      <c r="D76" s="884" t="s">
        <v>559</v>
      </c>
      <c r="E76" s="881" t="s">
        <v>162</v>
      </c>
      <c r="F76" s="966">
        <f>SUM('[1]прил5'!H415)</f>
        <v>0</v>
      </c>
      <c r="G76" s="896"/>
    </row>
    <row r="77" spans="1:7" ht="39.75" customHeight="1" hidden="1">
      <c r="A77" s="733" t="s">
        <v>192</v>
      </c>
      <c r="B77" s="888" t="s">
        <v>498</v>
      </c>
      <c r="C77" s="889" t="s">
        <v>153</v>
      </c>
      <c r="D77" s="884" t="s">
        <v>559</v>
      </c>
      <c r="E77" s="881" t="s">
        <v>193</v>
      </c>
      <c r="F77" s="966">
        <f>SUM('[1]прил5'!H416)</f>
        <v>0</v>
      </c>
      <c r="G77" s="896"/>
    </row>
    <row r="78" spans="1:7" ht="53.25" customHeight="1" hidden="1">
      <c r="A78" s="724" t="s">
        <v>560</v>
      </c>
      <c r="B78" s="1071" t="s">
        <v>498</v>
      </c>
      <c r="C78" s="1072" t="s">
        <v>153</v>
      </c>
      <c r="D78" s="1054" t="s">
        <v>561</v>
      </c>
      <c r="E78" s="1050"/>
      <c r="F78" s="1022">
        <f>SUM(F79:F80)</f>
        <v>0</v>
      </c>
      <c r="G78" s="896"/>
    </row>
    <row r="79" spans="1:7" ht="42.75" customHeight="1" hidden="1">
      <c r="A79" s="733" t="s">
        <v>161</v>
      </c>
      <c r="B79" s="888" t="s">
        <v>498</v>
      </c>
      <c r="C79" s="889" t="s">
        <v>153</v>
      </c>
      <c r="D79" s="884" t="s">
        <v>561</v>
      </c>
      <c r="E79" s="881" t="s">
        <v>162</v>
      </c>
      <c r="F79" s="966">
        <f>SUM('[1]прил5'!H418)</f>
        <v>0</v>
      </c>
      <c r="G79" s="896"/>
    </row>
    <row r="80" spans="1:7" ht="40.5" customHeight="1" hidden="1">
      <c r="A80" s="733" t="s">
        <v>192</v>
      </c>
      <c r="B80" s="888" t="s">
        <v>498</v>
      </c>
      <c r="C80" s="889" t="s">
        <v>153</v>
      </c>
      <c r="D80" s="884" t="s">
        <v>561</v>
      </c>
      <c r="E80" s="881" t="s">
        <v>193</v>
      </c>
      <c r="F80" s="966">
        <f>SUM('[1]прил5'!H419)</f>
        <v>0</v>
      </c>
      <c r="G80" s="896"/>
    </row>
    <row r="81" spans="1:7" ht="44.25" customHeight="1" hidden="1">
      <c r="A81" s="724" t="s">
        <v>562</v>
      </c>
      <c r="B81" s="1071" t="s">
        <v>498</v>
      </c>
      <c r="C81" s="1072" t="s">
        <v>153</v>
      </c>
      <c r="D81" s="1054" t="s">
        <v>563</v>
      </c>
      <c r="E81" s="1050"/>
      <c r="F81" s="1022">
        <f>SUM(F82:F83)</f>
        <v>0</v>
      </c>
      <c r="G81" s="896"/>
    </row>
    <row r="82" spans="1:7" ht="39" customHeight="1" hidden="1">
      <c r="A82" s="733" t="s">
        <v>161</v>
      </c>
      <c r="B82" s="888" t="s">
        <v>498</v>
      </c>
      <c r="C82" s="889" t="s">
        <v>153</v>
      </c>
      <c r="D82" s="884" t="s">
        <v>563</v>
      </c>
      <c r="E82" s="881" t="s">
        <v>162</v>
      </c>
      <c r="F82" s="966">
        <f>SUM('[1]прил5'!H421)</f>
        <v>0</v>
      </c>
      <c r="G82" s="896"/>
    </row>
    <row r="83" spans="1:7" ht="38.25" customHeight="1" hidden="1">
      <c r="A83" s="733" t="s">
        <v>192</v>
      </c>
      <c r="B83" s="888" t="s">
        <v>498</v>
      </c>
      <c r="C83" s="889" t="s">
        <v>153</v>
      </c>
      <c r="D83" s="884" t="s">
        <v>563</v>
      </c>
      <c r="E83" s="881" t="s">
        <v>193</v>
      </c>
      <c r="F83" s="966">
        <f>SUM('[1]прил5'!H422)</f>
        <v>0</v>
      </c>
      <c r="G83" s="896"/>
    </row>
    <row r="84" spans="1:7" ht="37.5" customHeight="1" hidden="1">
      <c r="A84" s="724" t="s">
        <v>564</v>
      </c>
      <c r="B84" s="1071" t="s">
        <v>498</v>
      </c>
      <c r="C84" s="1072" t="s">
        <v>153</v>
      </c>
      <c r="D84" s="1054" t="s">
        <v>565</v>
      </c>
      <c r="E84" s="1050"/>
      <c r="F84" s="1022">
        <f>SUM(F85)</f>
        <v>0</v>
      </c>
      <c r="G84" s="896"/>
    </row>
    <row r="85" spans="1:7" ht="44.25" customHeight="1" hidden="1">
      <c r="A85" s="733" t="s">
        <v>192</v>
      </c>
      <c r="B85" s="888" t="s">
        <v>498</v>
      </c>
      <c r="C85" s="889" t="s">
        <v>153</v>
      </c>
      <c r="D85" s="884" t="s">
        <v>565</v>
      </c>
      <c r="E85" s="881">
        <v>300</v>
      </c>
      <c r="F85" s="966">
        <f>SUM('[1]прил5'!H388)</f>
        <v>0</v>
      </c>
      <c r="G85" s="896"/>
    </row>
    <row r="86" spans="1:7" ht="54" customHeight="1" hidden="1">
      <c r="A86" s="724" t="s">
        <v>566</v>
      </c>
      <c r="B86" s="1071" t="s">
        <v>498</v>
      </c>
      <c r="C86" s="1072" t="s">
        <v>153</v>
      </c>
      <c r="D86" s="1054" t="s">
        <v>567</v>
      </c>
      <c r="E86" s="1050"/>
      <c r="F86" s="1022">
        <f>SUM(F87)</f>
        <v>0</v>
      </c>
      <c r="G86" s="896"/>
    </row>
    <row r="87" spans="1:7" ht="54.75" customHeight="1" hidden="1">
      <c r="A87" s="733" t="s">
        <v>161</v>
      </c>
      <c r="B87" s="888" t="s">
        <v>498</v>
      </c>
      <c r="C87" s="889" t="s">
        <v>153</v>
      </c>
      <c r="D87" s="884" t="s">
        <v>567</v>
      </c>
      <c r="E87" s="881">
        <v>200</v>
      </c>
      <c r="F87" s="966">
        <f>SUM('[1]прил5'!H482)</f>
        <v>0</v>
      </c>
      <c r="G87" s="896"/>
    </row>
    <row r="88" spans="1:7" ht="51" customHeight="1" hidden="1">
      <c r="A88" s="1026" t="s">
        <v>568</v>
      </c>
      <c r="B88" s="1056" t="s">
        <v>569</v>
      </c>
      <c r="C88" s="1057" t="s">
        <v>518</v>
      </c>
      <c r="D88" s="1058" t="s">
        <v>519</v>
      </c>
      <c r="E88" s="1040"/>
      <c r="F88" s="1031" t="e">
        <f>SUM(F90+F92+F95)</f>
        <v>#REF!</v>
      </c>
      <c r="G88" s="896"/>
    </row>
    <row r="89" spans="1:7" ht="51.75" customHeight="1" hidden="1">
      <c r="A89" s="1032" t="s">
        <v>570</v>
      </c>
      <c r="B89" s="1065" t="s">
        <v>569</v>
      </c>
      <c r="C89" s="1066" t="s">
        <v>153</v>
      </c>
      <c r="D89" s="1062" t="s">
        <v>519</v>
      </c>
      <c r="E89" s="1045"/>
      <c r="F89" s="769" t="e">
        <f>SUM(F90+F92+F95)</f>
        <v>#REF!</v>
      </c>
      <c r="G89" s="896"/>
    </row>
    <row r="90" spans="1:7" ht="50.25" customHeight="1" hidden="1">
      <c r="A90" s="724" t="s">
        <v>571</v>
      </c>
      <c r="B90" s="1071" t="s">
        <v>569</v>
      </c>
      <c r="C90" s="1072" t="s">
        <v>153</v>
      </c>
      <c r="D90" s="1054" t="s">
        <v>572</v>
      </c>
      <c r="E90" s="1050"/>
      <c r="F90" s="1022" t="e">
        <f>SUM(F91)</f>
        <v>#REF!</v>
      </c>
      <c r="G90" s="896"/>
    </row>
    <row r="91" spans="1:7" ht="48" customHeight="1" hidden="1">
      <c r="A91" s="733" t="s">
        <v>160</v>
      </c>
      <c r="B91" s="888" t="s">
        <v>569</v>
      </c>
      <c r="C91" s="889" t="s">
        <v>153</v>
      </c>
      <c r="D91" s="884" t="s">
        <v>572</v>
      </c>
      <c r="E91" s="881">
        <v>100</v>
      </c>
      <c r="F91" s="966" t="e">
        <f>SUM('[1]прил5'!H41)</f>
        <v>#REF!</v>
      </c>
      <c r="G91" s="896"/>
    </row>
    <row r="92" spans="1:7" ht="39.75" customHeight="1" hidden="1">
      <c r="A92" s="724" t="s">
        <v>573</v>
      </c>
      <c r="B92" s="1071" t="s">
        <v>569</v>
      </c>
      <c r="C92" s="1072" t="s">
        <v>153</v>
      </c>
      <c r="D92" s="1054" t="s">
        <v>574</v>
      </c>
      <c r="E92" s="1050"/>
      <c r="F92" s="1022">
        <f>SUM(F93:F94)</f>
        <v>0</v>
      </c>
      <c r="G92" s="896"/>
    </row>
    <row r="93" spans="1:7" ht="42" customHeight="1" hidden="1">
      <c r="A93" s="733" t="s">
        <v>161</v>
      </c>
      <c r="B93" s="888" t="s">
        <v>569</v>
      </c>
      <c r="C93" s="889" t="s">
        <v>153</v>
      </c>
      <c r="D93" s="884" t="s">
        <v>574</v>
      </c>
      <c r="E93" s="881">
        <v>200</v>
      </c>
      <c r="F93" s="966">
        <f>SUM('[1]прил5'!H454)</f>
        <v>0</v>
      </c>
      <c r="G93" s="896"/>
    </row>
    <row r="94" spans="1:7" ht="56.25" customHeight="1" hidden="1">
      <c r="A94" s="733" t="s">
        <v>192</v>
      </c>
      <c r="B94" s="888" t="s">
        <v>569</v>
      </c>
      <c r="C94" s="889" t="s">
        <v>153</v>
      </c>
      <c r="D94" s="884" t="s">
        <v>574</v>
      </c>
      <c r="E94" s="881">
        <v>300</v>
      </c>
      <c r="F94" s="966">
        <f>SUM('[1]прил5'!H455)</f>
        <v>0</v>
      </c>
      <c r="G94" s="896"/>
    </row>
    <row r="95" spans="1:7" ht="48.75" customHeight="1" hidden="1">
      <c r="A95" s="724" t="s">
        <v>575</v>
      </c>
      <c r="B95" s="1071" t="s">
        <v>569</v>
      </c>
      <c r="C95" s="1072" t="s">
        <v>153</v>
      </c>
      <c r="D95" s="1054" t="s">
        <v>576</v>
      </c>
      <c r="E95" s="1050"/>
      <c r="F95" s="1022" t="e">
        <f>SUM(F96)</f>
        <v>#REF!</v>
      </c>
      <c r="G95" s="896"/>
    </row>
    <row r="96" spans="1:7" ht="48.75" customHeight="1" hidden="1">
      <c r="A96" s="733" t="s">
        <v>161</v>
      </c>
      <c r="B96" s="888" t="s">
        <v>569</v>
      </c>
      <c r="C96" s="889" t="s">
        <v>153</v>
      </c>
      <c r="D96" s="884" t="s">
        <v>576</v>
      </c>
      <c r="E96" s="881">
        <v>200</v>
      </c>
      <c r="F96" s="966" t="e">
        <f>SUM('[1]прил5'!H43+'[1]прил5'!H321+'[1]прил5'!H475+'[1]прил5'!H486)</f>
        <v>#REF!</v>
      </c>
      <c r="G96" s="896"/>
    </row>
    <row r="97" spans="1:7" ht="55.5" customHeight="1" hidden="1">
      <c r="A97" s="733" t="s">
        <v>163</v>
      </c>
      <c r="B97" s="888" t="s">
        <v>569</v>
      </c>
      <c r="C97" s="889"/>
      <c r="D97" s="884" t="s">
        <v>577</v>
      </c>
      <c r="E97" s="881">
        <v>800</v>
      </c>
      <c r="F97" s="966">
        <f>SUM('[1]прил5'!H469)</f>
        <v>0</v>
      </c>
      <c r="G97" s="896"/>
    </row>
    <row r="98" spans="1:7" ht="58.5" customHeight="1" hidden="1">
      <c r="A98" s="1073" t="s">
        <v>578</v>
      </c>
      <c r="B98" s="1067" t="s">
        <v>579</v>
      </c>
      <c r="C98" s="1068" t="s">
        <v>518</v>
      </c>
      <c r="D98" s="1069" t="s">
        <v>519</v>
      </c>
      <c r="E98" s="1070"/>
      <c r="F98" s="965">
        <f>SUM(F99+F136+F147+F151)</f>
        <v>0</v>
      </c>
      <c r="G98" s="896"/>
    </row>
    <row r="99" spans="1:7" ht="57" customHeight="1" hidden="1">
      <c r="A99" s="1037" t="s">
        <v>580</v>
      </c>
      <c r="B99" s="1056" t="s">
        <v>581</v>
      </c>
      <c r="C99" s="1057" t="s">
        <v>518</v>
      </c>
      <c r="D99" s="1058" t="s">
        <v>519</v>
      </c>
      <c r="E99" s="1040"/>
      <c r="F99" s="1031">
        <f>SUM(F100+F116)</f>
        <v>0</v>
      </c>
      <c r="G99" s="896"/>
    </row>
    <row r="100" spans="1:7" ht="45.75" customHeight="1" hidden="1">
      <c r="A100" s="1059" t="s">
        <v>582</v>
      </c>
      <c r="B100" s="1065" t="s">
        <v>581</v>
      </c>
      <c r="C100" s="1066" t="s">
        <v>153</v>
      </c>
      <c r="D100" s="1062" t="s">
        <v>519</v>
      </c>
      <c r="E100" s="1045"/>
      <c r="F100" s="769">
        <f>SUM(F101+F104+F107+F110+F112)</f>
        <v>0</v>
      </c>
      <c r="G100" s="896"/>
    </row>
    <row r="101" spans="1:7" ht="51" customHeight="1" hidden="1">
      <c r="A101" s="1046" t="s">
        <v>583</v>
      </c>
      <c r="B101" s="1071" t="s">
        <v>581</v>
      </c>
      <c r="C101" s="1072" t="s">
        <v>153</v>
      </c>
      <c r="D101" s="1054" t="s">
        <v>584</v>
      </c>
      <c r="E101" s="1050"/>
      <c r="F101" s="1022">
        <f>SUM(F102:F103)</f>
        <v>0</v>
      </c>
      <c r="G101" s="896"/>
    </row>
    <row r="102" spans="1:7" ht="47.25" customHeight="1" hidden="1">
      <c r="A102" s="765" t="s">
        <v>161</v>
      </c>
      <c r="B102" s="888" t="s">
        <v>581</v>
      </c>
      <c r="C102" s="889" t="s">
        <v>153</v>
      </c>
      <c r="D102" s="884" t="s">
        <v>584</v>
      </c>
      <c r="E102" s="881">
        <v>200</v>
      </c>
      <c r="F102" s="966">
        <f>SUM('[1]прил5'!H460)</f>
        <v>0</v>
      </c>
      <c r="G102" s="896"/>
    </row>
    <row r="103" spans="1:7" ht="45" customHeight="1" hidden="1">
      <c r="A103" s="765" t="s">
        <v>192</v>
      </c>
      <c r="B103" s="888" t="s">
        <v>581</v>
      </c>
      <c r="C103" s="889" t="s">
        <v>153</v>
      </c>
      <c r="D103" s="884" t="s">
        <v>584</v>
      </c>
      <c r="E103" s="881">
        <v>300</v>
      </c>
      <c r="F103" s="966">
        <f>SUM('[1]прил5'!H461)</f>
        <v>0</v>
      </c>
      <c r="G103" s="896"/>
    </row>
    <row r="104" spans="1:7" ht="42" customHeight="1" hidden="1">
      <c r="A104" s="1051" t="s">
        <v>585</v>
      </c>
      <c r="B104" s="1071" t="s">
        <v>581</v>
      </c>
      <c r="C104" s="1072" t="s">
        <v>153</v>
      </c>
      <c r="D104" s="1054" t="s">
        <v>586</v>
      </c>
      <c r="E104" s="1050"/>
      <c r="F104" s="1022">
        <f>SUM(F105:F106)</f>
        <v>0</v>
      </c>
      <c r="G104" s="896"/>
    </row>
    <row r="105" spans="1:7" ht="44.25" customHeight="1" hidden="1">
      <c r="A105" s="878" t="s">
        <v>160</v>
      </c>
      <c r="B105" s="888" t="s">
        <v>581</v>
      </c>
      <c r="C105" s="889" t="s">
        <v>153</v>
      </c>
      <c r="D105" s="884" t="s">
        <v>586</v>
      </c>
      <c r="E105" s="881">
        <v>100</v>
      </c>
      <c r="F105" s="966">
        <f>SUM('[1]прил5'!H242)</f>
        <v>0</v>
      </c>
      <c r="G105" s="896"/>
    </row>
    <row r="106" spans="1:7" ht="42" customHeight="1" hidden="1">
      <c r="A106" s="765" t="s">
        <v>161</v>
      </c>
      <c r="B106" s="888" t="s">
        <v>581</v>
      </c>
      <c r="C106" s="889" t="s">
        <v>153</v>
      </c>
      <c r="D106" s="884" t="s">
        <v>586</v>
      </c>
      <c r="E106" s="881">
        <v>200</v>
      </c>
      <c r="F106" s="966">
        <f>SUM('[1]прил5'!H243)</f>
        <v>0</v>
      </c>
      <c r="G106" s="896"/>
    </row>
    <row r="107" spans="1:7" ht="30.75" customHeight="1" hidden="1">
      <c r="A107" s="1046" t="s">
        <v>535</v>
      </c>
      <c r="B107" s="1071" t="s">
        <v>581</v>
      </c>
      <c r="C107" s="1072" t="s">
        <v>153</v>
      </c>
      <c r="D107" s="1054" t="s">
        <v>536</v>
      </c>
      <c r="E107" s="1050"/>
      <c r="F107" s="1022">
        <f>SUM(F108:F109)</f>
        <v>0</v>
      </c>
      <c r="G107" s="896"/>
    </row>
    <row r="108" spans="1:7" ht="32.25" customHeight="1" hidden="1">
      <c r="A108" s="765" t="s">
        <v>161</v>
      </c>
      <c r="B108" s="888" t="s">
        <v>581</v>
      </c>
      <c r="C108" s="889" t="s">
        <v>153</v>
      </c>
      <c r="D108" s="884" t="s">
        <v>536</v>
      </c>
      <c r="E108" s="881">
        <v>200</v>
      </c>
      <c r="F108" s="966">
        <f>SUM('[1]прил5'!H427)</f>
        <v>0</v>
      </c>
      <c r="G108" s="896"/>
    </row>
    <row r="109" spans="1:7" ht="28.5" customHeight="1" hidden="1">
      <c r="A109" s="765" t="s">
        <v>192</v>
      </c>
      <c r="B109" s="888" t="s">
        <v>581</v>
      </c>
      <c r="C109" s="889" t="s">
        <v>153</v>
      </c>
      <c r="D109" s="884" t="s">
        <v>536</v>
      </c>
      <c r="E109" s="881">
        <v>300</v>
      </c>
      <c r="F109" s="966">
        <f>SUM('[1]прил5'!H428)</f>
        <v>0</v>
      </c>
      <c r="G109" s="896"/>
    </row>
    <row r="110" spans="1:7" ht="30.75" customHeight="1" hidden="1">
      <c r="A110" s="1046" t="s">
        <v>587</v>
      </c>
      <c r="B110" s="1071" t="s">
        <v>581</v>
      </c>
      <c r="C110" s="1072" t="s">
        <v>153</v>
      </c>
      <c r="D110" s="1054" t="s">
        <v>588</v>
      </c>
      <c r="E110" s="1050"/>
      <c r="F110" s="1022">
        <f>SUM(F111)</f>
        <v>0</v>
      </c>
      <c r="G110" s="896"/>
    </row>
    <row r="111" spans="1:7" ht="36.75" customHeight="1" hidden="1">
      <c r="A111" s="765" t="s">
        <v>161</v>
      </c>
      <c r="B111" s="888" t="s">
        <v>581</v>
      </c>
      <c r="C111" s="889" t="s">
        <v>153</v>
      </c>
      <c r="D111" s="884" t="s">
        <v>588</v>
      </c>
      <c r="E111" s="881">
        <v>200</v>
      </c>
      <c r="F111" s="966">
        <f>SUM('[1]прил5'!H430)</f>
        <v>0</v>
      </c>
      <c r="G111" s="896"/>
    </row>
    <row r="112" spans="1:7" ht="29.25" customHeight="1" hidden="1">
      <c r="A112" s="1046" t="s">
        <v>208</v>
      </c>
      <c r="B112" s="1071" t="s">
        <v>581</v>
      </c>
      <c r="C112" s="1072" t="s">
        <v>153</v>
      </c>
      <c r="D112" s="1054" t="s">
        <v>523</v>
      </c>
      <c r="E112" s="1050"/>
      <c r="F112" s="1022">
        <f>SUM(F113:F115)</f>
        <v>0</v>
      </c>
      <c r="G112" s="896"/>
    </row>
    <row r="113" spans="1:7" ht="28.5" customHeight="1" hidden="1">
      <c r="A113" s="765" t="s">
        <v>160</v>
      </c>
      <c r="B113" s="888" t="s">
        <v>581</v>
      </c>
      <c r="C113" s="889" t="s">
        <v>153</v>
      </c>
      <c r="D113" s="884" t="s">
        <v>523</v>
      </c>
      <c r="E113" s="881">
        <v>100</v>
      </c>
      <c r="F113" s="966">
        <f>SUM('[1]прил5'!H245)</f>
        <v>0</v>
      </c>
      <c r="G113" s="896"/>
    </row>
    <row r="114" spans="1:7" ht="40.5" customHeight="1" hidden="1">
      <c r="A114" s="765" t="s">
        <v>161</v>
      </c>
      <c r="B114" s="888" t="s">
        <v>581</v>
      </c>
      <c r="C114" s="889" t="s">
        <v>153</v>
      </c>
      <c r="D114" s="884" t="s">
        <v>523</v>
      </c>
      <c r="E114" s="881">
        <v>200</v>
      </c>
      <c r="F114" s="966">
        <f>SUM('[1]прил5'!H246)</f>
        <v>0</v>
      </c>
      <c r="G114" s="896"/>
    </row>
    <row r="115" spans="1:7" ht="42.75" customHeight="1" hidden="1">
      <c r="A115" s="765" t="s">
        <v>163</v>
      </c>
      <c r="B115" s="888" t="s">
        <v>581</v>
      </c>
      <c r="C115" s="889" t="s">
        <v>153</v>
      </c>
      <c r="D115" s="884" t="s">
        <v>523</v>
      </c>
      <c r="E115" s="881">
        <v>800</v>
      </c>
      <c r="F115" s="966">
        <f>SUM('[1]прил5'!H247)</f>
        <v>0</v>
      </c>
      <c r="G115" s="896"/>
    </row>
    <row r="116" spans="1:7" ht="42" customHeight="1" hidden="1">
      <c r="A116" s="1059" t="s">
        <v>589</v>
      </c>
      <c r="B116" s="1065" t="s">
        <v>581</v>
      </c>
      <c r="C116" s="1066" t="s">
        <v>154</v>
      </c>
      <c r="D116" s="1062" t="s">
        <v>519</v>
      </c>
      <c r="E116" s="1045"/>
      <c r="F116" s="769">
        <f>SUM(F117+F120+F123+F125+F128+F130+F132)</f>
        <v>0</v>
      </c>
      <c r="G116" s="896"/>
    </row>
    <row r="117" spans="1:7" ht="42" customHeight="1" hidden="1">
      <c r="A117" s="1046" t="s">
        <v>590</v>
      </c>
      <c r="B117" s="1071" t="s">
        <v>581</v>
      </c>
      <c r="C117" s="1072" t="s">
        <v>154</v>
      </c>
      <c r="D117" s="1054" t="s">
        <v>591</v>
      </c>
      <c r="E117" s="1050"/>
      <c r="F117" s="1022">
        <f>SUM(F118:F119)</f>
        <v>0</v>
      </c>
      <c r="G117" s="896"/>
    </row>
    <row r="118" spans="1:7" ht="39" customHeight="1" hidden="1">
      <c r="A118" s="878" t="s">
        <v>160</v>
      </c>
      <c r="B118" s="888" t="s">
        <v>581</v>
      </c>
      <c r="C118" s="889" t="s">
        <v>154</v>
      </c>
      <c r="D118" s="884" t="s">
        <v>591</v>
      </c>
      <c r="E118" s="881">
        <v>100</v>
      </c>
      <c r="F118" s="966">
        <f>SUM('[1]прил5'!H265)</f>
        <v>0</v>
      </c>
      <c r="G118" s="896"/>
    </row>
    <row r="119" spans="1:7" ht="36" customHeight="1" hidden="1">
      <c r="A119" s="765" t="s">
        <v>161</v>
      </c>
      <c r="B119" s="888" t="s">
        <v>581</v>
      </c>
      <c r="C119" s="889" t="s">
        <v>154</v>
      </c>
      <c r="D119" s="884" t="s">
        <v>591</v>
      </c>
      <c r="E119" s="881">
        <v>200</v>
      </c>
      <c r="F119" s="966">
        <f>SUM('[1]прил5'!H266)</f>
        <v>0</v>
      </c>
      <c r="G119" s="896"/>
    </row>
    <row r="120" spans="1:7" ht="34.5" customHeight="1" hidden="1">
      <c r="A120" s="1046" t="s">
        <v>535</v>
      </c>
      <c r="B120" s="1071" t="s">
        <v>581</v>
      </c>
      <c r="C120" s="1072" t="s">
        <v>154</v>
      </c>
      <c r="D120" s="1054" t="s">
        <v>536</v>
      </c>
      <c r="E120" s="1050"/>
      <c r="F120" s="1022">
        <f>SUM(F121:F122)</f>
        <v>0</v>
      </c>
      <c r="G120" s="896"/>
    </row>
    <row r="121" spans="1:7" ht="33" customHeight="1" hidden="1">
      <c r="A121" s="765" t="s">
        <v>161</v>
      </c>
      <c r="B121" s="888" t="s">
        <v>581</v>
      </c>
      <c r="C121" s="889" t="s">
        <v>154</v>
      </c>
      <c r="D121" s="884" t="s">
        <v>536</v>
      </c>
      <c r="E121" s="881">
        <v>200</v>
      </c>
      <c r="F121" s="966">
        <f>SUM('[1]прил5'!H433)</f>
        <v>0</v>
      </c>
      <c r="G121" s="896"/>
    </row>
    <row r="122" spans="1:7" ht="32.25" customHeight="1" hidden="1">
      <c r="A122" s="765" t="s">
        <v>192</v>
      </c>
      <c r="B122" s="888" t="s">
        <v>581</v>
      </c>
      <c r="C122" s="889" t="s">
        <v>154</v>
      </c>
      <c r="D122" s="884" t="s">
        <v>536</v>
      </c>
      <c r="E122" s="881">
        <v>300</v>
      </c>
      <c r="F122" s="966">
        <f>SUM('[1]прил5'!H434)</f>
        <v>0</v>
      </c>
      <c r="G122" s="896"/>
    </row>
    <row r="123" spans="1:7" ht="30" customHeight="1" hidden="1">
      <c r="A123" s="1051" t="s">
        <v>592</v>
      </c>
      <c r="B123" s="1071" t="s">
        <v>581</v>
      </c>
      <c r="C123" s="1072" t="s">
        <v>154</v>
      </c>
      <c r="D123" s="1054" t="s">
        <v>593</v>
      </c>
      <c r="E123" s="1050"/>
      <c r="F123" s="1022">
        <f>SUM(F124)</f>
        <v>0</v>
      </c>
      <c r="G123" s="896"/>
    </row>
    <row r="124" spans="1:7" ht="35.25" customHeight="1" hidden="1">
      <c r="A124" s="878" t="s">
        <v>160</v>
      </c>
      <c r="B124" s="888" t="s">
        <v>581</v>
      </c>
      <c r="C124" s="889" t="s">
        <v>154</v>
      </c>
      <c r="D124" s="884" t="s">
        <v>593</v>
      </c>
      <c r="E124" s="881">
        <v>100</v>
      </c>
      <c r="F124" s="966">
        <f>SUM('[1]прил5'!H275)</f>
        <v>0</v>
      </c>
      <c r="G124" s="896"/>
    </row>
    <row r="125" spans="1:7" ht="36.75" customHeight="1" hidden="1">
      <c r="A125" s="1046" t="s">
        <v>587</v>
      </c>
      <c r="B125" s="1071" t="s">
        <v>581</v>
      </c>
      <c r="C125" s="1072" t="s">
        <v>154</v>
      </c>
      <c r="D125" s="1054" t="s">
        <v>588</v>
      </c>
      <c r="E125" s="1050"/>
      <c r="F125" s="1022">
        <f>SUM(F126:F127)</f>
        <v>0</v>
      </c>
      <c r="G125" s="896"/>
    </row>
    <row r="126" spans="1:7" ht="36" customHeight="1" hidden="1">
      <c r="A126" s="765" t="s">
        <v>160</v>
      </c>
      <c r="B126" s="888" t="s">
        <v>581</v>
      </c>
      <c r="C126" s="889" t="s">
        <v>154</v>
      </c>
      <c r="D126" s="884" t="s">
        <v>588</v>
      </c>
      <c r="E126" s="881">
        <v>100</v>
      </c>
      <c r="F126" s="966">
        <f>SUM('[1]прил5'!H268)</f>
        <v>0</v>
      </c>
      <c r="G126" s="896"/>
    </row>
    <row r="127" spans="1:7" ht="37.5" customHeight="1" hidden="1">
      <c r="A127" s="765" t="s">
        <v>192</v>
      </c>
      <c r="B127" s="888" t="s">
        <v>581</v>
      </c>
      <c r="C127" s="889" t="s">
        <v>154</v>
      </c>
      <c r="D127" s="884" t="s">
        <v>588</v>
      </c>
      <c r="E127" s="881">
        <v>300</v>
      </c>
      <c r="F127" s="966">
        <f>SUM('[1]прил5'!H269+'[1]прил5'!H436)</f>
        <v>0</v>
      </c>
      <c r="G127" s="896"/>
    </row>
    <row r="128" spans="1:7" ht="40.5" customHeight="1" hidden="1">
      <c r="A128" s="1046" t="s">
        <v>594</v>
      </c>
      <c r="B128" s="1071" t="s">
        <v>581</v>
      </c>
      <c r="C128" s="1072" t="s">
        <v>154</v>
      </c>
      <c r="D128" s="1054" t="s">
        <v>595</v>
      </c>
      <c r="E128" s="1050"/>
      <c r="F128" s="1022">
        <f>SUM(F129)</f>
        <v>0</v>
      </c>
      <c r="G128" s="896"/>
    </row>
    <row r="129" spans="1:7" ht="40.5" customHeight="1" hidden="1">
      <c r="A129" s="765" t="s">
        <v>161</v>
      </c>
      <c r="B129" s="888" t="s">
        <v>581</v>
      </c>
      <c r="C129" s="889" t="s">
        <v>154</v>
      </c>
      <c r="D129" s="884" t="s">
        <v>595</v>
      </c>
      <c r="E129" s="881">
        <v>200</v>
      </c>
      <c r="F129" s="966">
        <f>SUM('[1]прил5'!H271)</f>
        <v>0</v>
      </c>
      <c r="G129" s="896"/>
    </row>
    <row r="130" spans="1:7" ht="36" customHeight="1" hidden="1">
      <c r="A130" s="1046" t="s">
        <v>596</v>
      </c>
      <c r="B130" s="1071" t="s">
        <v>581</v>
      </c>
      <c r="C130" s="1072" t="s">
        <v>154</v>
      </c>
      <c r="D130" s="1054" t="s">
        <v>597</v>
      </c>
      <c r="E130" s="1050"/>
      <c r="F130" s="1022">
        <f>SUM(F131)</f>
        <v>0</v>
      </c>
      <c r="G130" s="896"/>
    </row>
    <row r="131" spans="1:7" ht="43.5" customHeight="1" hidden="1">
      <c r="A131" s="765" t="s">
        <v>161</v>
      </c>
      <c r="B131" s="888" t="s">
        <v>581</v>
      </c>
      <c r="C131" s="889" t="s">
        <v>154</v>
      </c>
      <c r="D131" s="884" t="s">
        <v>597</v>
      </c>
      <c r="E131" s="881">
        <v>200</v>
      </c>
      <c r="F131" s="966">
        <f>SUM('[1]прил5'!H273)</f>
        <v>0</v>
      </c>
      <c r="G131" s="896"/>
    </row>
    <row r="132" spans="1:7" ht="45" customHeight="1" hidden="1">
      <c r="A132" s="1046" t="s">
        <v>208</v>
      </c>
      <c r="B132" s="1071" t="s">
        <v>581</v>
      </c>
      <c r="C132" s="1072" t="s">
        <v>154</v>
      </c>
      <c r="D132" s="1054" t="s">
        <v>523</v>
      </c>
      <c r="E132" s="1050"/>
      <c r="F132" s="1022">
        <f>SUM(F133:F135)</f>
        <v>0</v>
      </c>
      <c r="G132" s="896"/>
    </row>
    <row r="133" spans="1:7" ht="39" customHeight="1" hidden="1">
      <c r="A133" s="765" t="s">
        <v>160</v>
      </c>
      <c r="B133" s="888" t="s">
        <v>581</v>
      </c>
      <c r="C133" s="889" t="s">
        <v>154</v>
      </c>
      <c r="D133" s="884" t="s">
        <v>523</v>
      </c>
      <c r="E133" s="881">
        <v>100</v>
      </c>
      <c r="F133" s="966">
        <f>SUM('[1]прил5'!H277)</f>
        <v>0</v>
      </c>
      <c r="G133" s="896"/>
    </row>
    <row r="134" spans="1:7" ht="31.5" customHeight="1" hidden="1">
      <c r="A134" s="765" t="s">
        <v>161</v>
      </c>
      <c r="B134" s="888" t="s">
        <v>581</v>
      </c>
      <c r="C134" s="889" t="s">
        <v>154</v>
      </c>
      <c r="D134" s="884" t="s">
        <v>523</v>
      </c>
      <c r="E134" s="881">
        <v>200</v>
      </c>
      <c r="F134" s="966">
        <f>SUM('[1]прил5'!H278)</f>
        <v>0</v>
      </c>
      <c r="G134" s="896"/>
    </row>
    <row r="135" spans="1:7" ht="33.75" customHeight="1" hidden="1">
      <c r="A135" s="765" t="s">
        <v>163</v>
      </c>
      <c r="B135" s="888" t="s">
        <v>581</v>
      </c>
      <c r="C135" s="889" t="s">
        <v>154</v>
      </c>
      <c r="D135" s="884" t="s">
        <v>523</v>
      </c>
      <c r="E135" s="881">
        <v>800</v>
      </c>
      <c r="F135" s="966">
        <f>SUM('[1]прил5'!H279)</f>
        <v>0</v>
      </c>
      <c r="G135" s="896"/>
    </row>
    <row r="136" spans="1:7" ht="33" customHeight="1" hidden="1">
      <c r="A136" s="1037" t="s">
        <v>598</v>
      </c>
      <c r="B136" s="1056" t="s">
        <v>599</v>
      </c>
      <c r="C136" s="1057" t="s">
        <v>518</v>
      </c>
      <c r="D136" s="1058" t="s">
        <v>519</v>
      </c>
      <c r="E136" s="1040"/>
      <c r="F136" s="1031">
        <f>SUM(F137)</f>
        <v>0</v>
      </c>
      <c r="G136" s="896"/>
    </row>
    <row r="137" spans="1:7" ht="36.75" customHeight="1" hidden="1">
      <c r="A137" s="1041" t="s">
        <v>600</v>
      </c>
      <c r="B137" s="1065" t="s">
        <v>599</v>
      </c>
      <c r="C137" s="1066" t="s">
        <v>153</v>
      </c>
      <c r="D137" s="1062" t="s">
        <v>519</v>
      </c>
      <c r="E137" s="1045"/>
      <c r="F137" s="769">
        <f>SUM(F138+F141+F145)</f>
        <v>0</v>
      </c>
      <c r="G137" s="896"/>
    </row>
    <row r="138" spans="1:7" ht="34.5" customHeight="1" hidden="1">
      <c r="A138" s="1046" t="s">
        <v>535</v>
      </c>
      <c r="B138" s="1071" t="s">
        <v>599</v>
      </c>
      <c r="C138" s="1072" t="s">
        <v>153</v>
      </c>
      <c r="D138" s="1054" t="s">
        <v>536</v>
      </c>
      <c r="E138" s="1050"/>
      <c r="F138" s="1022">
        <f>SUM(F139:F140)</f>
        <v>0</v>
      </c>
      <c r="G138" s="896"/>
    </row>
    <row r="139" spans="1:7" ht="36" customHeight="1" hidden="1">
      <c r="A139" s="765" t="s">
        <v>161</v>
      </c>
      <c r="B139" s="888" t="s">
        <v>599</v>
      </c>
      <c r="C139" s="889" t="s">
        <v>153</v>
      </c>
      <c r="D139" s="884" t="s">
        <v>536</v>
      </c>
      <c r="E139" s="881">
        <v>200</v>
      </c>
      <c r="F139" s="966">
        <f>SUM('[1]прил5'!H440)</f>
        <v>0</v>
      </c>
      <c r="G139" s="896"/>
    </row>
    <row r="140" spans="1:7" ht="39" customHeight="1" hidden="1">
      <c r="A140" s="765" t="s">
        <v>192</v>
      </c>
      <c r="B140" s="888" t="s">
        <v>599</v>
      </c>
      <c r="C140" s="889" t="s">
        <v>153</v>
      </c>
      <c r="D140" s="884" t="s">
        <v>536</v>
      </c>
      <c r="E140" s="881">
        <v>300</v>
      </c>
      <c r="F140" s="966">
        <f>SUM('[1]прил5'!H441)</f>
        <v>0</v>
      </c>
      <c r="G140" s="896"/>
    </row>
    <row r="141" spans="1:7" ht="33.75" customHeight="1" hidden="1">
      <c r="A141" s="1046" t="s">
        <v>208</v>
      </c>
      <c r="B141" s="1071" t="s">
        <v>599</v>
      </c>
      <c r="C141" s="1072" t="s">
        <v>153</v>
      </c>
      <c r="D141" s="1054" t="s">
        <v>523</v>
      </c>
      <c r="E141" s="1050"/>
      <c r="F141" s="1022">
        <f>SUM(F142:F144)</f>
        <v>0</v>
      </c>
      <c r="G141" s="896"/>
    </row>
    <row r="142" spans="1:7" ht="31.5" customHeight="1" hidden="1">
      <c r="A142" s="765" t="s">
        <v>160</v>
      </c>
      <c r="B142" s="888" t="s">
        <v>599</v>
      </c>
      <c r="C142" s="889" t="s">
        <v>153</v>
      </c>
      <c r="D142" s="884" t="s">
        <v>523</v>
      </c>
      <c r="E142" s="881">
        <v>100</v>
      </c>
      <c r="F142" s="966">
        <f>SUM('[1]прил5'!H283)</f>
        <v>0</v>
      </c>
      <c r="G142" s="896"/>
    </row>
    <row r="143" spans="1:7" ht="31.5" customHeight="1" hidden="1">
      <c r="A143" s="765" t="s">
        <v>161</v>
      </c>
      <c r="B143" s="888" t="s">
        <v>599</v>
      </c>
      <c r="C143" s="889" t="s">
        <v>153</v>
      </c>
      <c r="D143" s="884" t="s">
        <v>523</v>
      </c>
      <c r="E143" s="881">
        <v>200</v>
      </c>
      <c r="F143" s="966">
        <f>SUM('[1]прил5'!H284)</f>
        <v>0</v>
      </c>
      <c r="G143" s="896"/>
    </row>
    <row r="144" spans="1:7" ht="31.5" customHeight="1" hidden="1">
      <c r="A144" s="765" t="s">
        <v>163</v>
      </c>
      <c r="B144" s="888" t="s">
        <v>599</v>
      </c>
      <c r="C144" s="889" t="s">
        <v>153</v>
      </c>
      <c r="D144" s="884" t="s">
        <v>523</v>
      </c>
      <c r="E144" s="881">
        <v>800</v>
      </c>
      <c r="F144" s="966">
        <f>SUM('[1]прил5'!H285)</f>
        <v>0</v>
      </c>
      <c r="G144" s="896"/>
    </row>
    <row r="145" spans="1:7" ht="27.75" customHeight="1" hidden="1">
      <c r="A145" s="1046" t="s">
        <v>587</v>
      </c>
      <c r="B145" s="1071" t="s">
        <v>599</v>
      </c>
      <c r="C145" s="1072" t="s">
        <v>153</v>
      </c>
      <c r="D145" s="1054" t="s">
        <v>588</v>
      </c>
      <c r="E145" s="1050"/>
      <c r="F145" s="1022">
        <f>SUM(F146)</f>
        <v>0</v>
      </c>
      <c r="G145" s="896"/>
    </row>
    <row r="146" spans="1:7" ht="29.25" customHeight="1" hidden="1">
      <c r="A146" s="765" t="s">
        <v>192</v>
      </c>
      <c r="B146" s="888" t="s">
        <v>599</v>
      </c>
      <c r="C146" s="889" t="s">
        <v>153</v>
      </c>
      <c r="D146" s="884" t="s">
        <v>588</v>
      </c>
      <c r="E146" s="881">
        <v>300</v>
      </c>
      <c r="F146" s="966">
        <f>SUM('[1]прил5'!H443)</f>
        <v>0</v>
      </c>
      <c r="G146" s="896"/>
    </row>
    <row r="147" spans="1:7" ht="21.75" customHeight="1" hidden="1">
      <c r="A147" s="1037" t="s">
        <v>601</v>
      </c>
      <c r="B147" s="1056" t="s">
        <v>602</v>
      </c>
      <c r="C147" s="1057" t="s">
        <v>518</v>
      </c>
      <c r="D147" s="1058" t="s">
        <v>519</v>
      </c>
      <c r="E147" s="1040"/>
      <c r="F147" s="1031">
        <f>SUM(F148)</f>
        <v>0</v>
      </c>
      <c r="G147" s="896"/>
    </row>
    <row r="148" spans="1:7" ht="24.75" customHeight="1" hidden="1">
      <c r="A148" s="1041" t="s">
        <v>603</v>
      </c>
      <c r="B148" s="1065" t="s">
        <v>602</v>
      </c>
      <c r="C148" s="1066" t="s">
        <v>153</v>
      </c>
      <c r="D148" s="1062" t="s">
        <v>519</v>
      </c>
      <c r="E148" s="1045"/>
      <c r="F148" s="769">
        <f>SUM(F149)</f>
        <v>0</v>
      </c>
      <c r="G148" s="896"/>
    </row>
    <row r="149" spans="1:7" ht="21.75" customHeight="1" hidden="1">
      <c r="A149" s="1046" t="s">
        <v>604</v>
      </c>
      <c r="B149" s="1071" t="s">
        <v>602</v>
      </c>
      <c r="C149" s="1072" t="s">
        <v>153</v>
      </c>
      <c r="D149" s="1054" t="s">
        <v>605</v>
      </c>
      <c r="E149" s="1050"/>
      <c r="F149" s="1022">
        <f>SUM(F150)</f>
        <v>0</v>
      </c>
      <c r="G149" s="896"/>
    </row>
    <row r="150" spans="1:7" ht="25.5" customHeight="1" hidden="1">
      <c r="A150" s="765" t="s">
        <v>161</v>
      </c>
      <c r="B150" s="888" t="s">
        <v>602</v>
      </c>
      <c r="C150" s="889" t="s">
        <v>153</v>
      </c>
      <c r="D150" s="884" t="s">
        <v>605</v>
      </c>
      <c r="E150" s="881">
        <v>200</v>
      </c>
      <c r="F150" s="966">
        <f>SUM('[1]прил5'!H289)</f>
        <v>0</v>
      </c>
      <c r="G150" s="896"/>
    </row>
    <row r="151" spans="1:7" ht="30" customHeight="1" hidden="1">
      <c r="A151" s="1055" t="s">
        <v>606</v>
      </c>
      <c r="B151" s="1056" t="s">
        <v>607</v>
      </c>
      <c r="C151" s="1057" t="s">
        <v>518</v>
      </c>
      <c r="D151" s="1058" t="s">
        <v>519</v>
      </c>
      <c r="E151" s="1040"/>
      <c r="F151" s="1031">
        <f>SUM(F152+F159)</f>
        <v>0</v>
      </c>
      <c r="G151" s="896"/>
    </row>
    <row r="152" spans="1:7" ht="31.5" customHeight="1" hidden="1">
      <c r="A152" s="1059" t="s">
        <v>608</v>
      </c>
      <c r="B152" s="1065" t="s">
        <v>607</v>
      </c>
      <c r="C152" s="1066" t="s">
        <v>153</v>
      </c>
      <c r="D152" s="1062" t="s">
        <v>519</v>
      </c>
      <c r="E152" s="1045"/>
      <c r="F152" s="769">
        <f>SUM(F153+F155)</f>
        <v>0</v>
      </c>
      <c r="G152" s="896"/>
    </row>
    <row r="153" spans="1:7" ht="30.75" customHeight="1" hidden="1">
      <c r="A153" s="1074" t="s">
        <v>609</v>
      </c>
      <c r="B153" s="1071" t="s">
        <v>607</v>
      </c>
      <c r="C153" s="1072" t="s">
        <v>153</v>
      </c>
      <c r="D153" s="1054" t="s">
        <v>610</v>
      </c>
      <c r="E153" s="1050"/>
      <c r="F153" s="1022">
        <f>SUM(F154)</f>
        <v>0</v>
      </c>
      <c r="G153" s="896"/>
    </row>
    <row r="154" spans="1:7" ht="29.25" customHeight="1" hidden="1">
      <c r="A154" s="890" t="s">
        <v>160</v>
      </c>
      <c r="B154" s="888" t="s">
        <v>607</v>
      </c>
      <c r="C154" s="889" t="s">
        <v>153</v>
      </c>
      <c r="D154" s="884" t="s">
        <v>610</v>
      </c>
      <c r="E154" s="881">
        <v>100</v>
      </c>
      <c r="F154" s="966">
        <f>SUM('[1]прил5'!H326)</f>
        <v>0</v>
      </c>
      <c r="G154" s="896"/>
    </row>
    <row r="155" spans="1:7" ht="32.25" customHeight="1" hidden="1">
      <c r="A155" s="1074" t="s">
        <v>208</v>
      </c>
      <c r="B155" s="1071" t="s">
        <v>607</v>
      </c>
      <c r="C155" s="1072" t="s">
        <v>153</v>
      </c>
      <c r="D155" s="1054" t="s">
        <v>523</v>
      </c>
      <c r="E155" s="1050"/>
      <c r="F155" s="1022">
        <f>SUM(F156:F158)</f>
        <v>0</v>
      </c>
      <c r="G155" s="896"/>
    </row>
    <row r="156" spans="1:7" ht="29.25" customHeight="1" hidden="1">
      <c r="A156" s="890" t="s">
        <v>160</v>
      </c>
      <c r="B156" s="888" t="s">
        <v>607</v>
      </c>
      <c r="C156" s="889" t="s">
        <v>153</v>
      </c>
      <c r="D156" s="884" t="s">
        <v>523</v>
      </c>
      <c r="E156" s="881">
        <v>100</v>
      </c>
      <c r="F156" s="966">
        <f>SUM('[1]прил5'!H328)</f>
        <v>0</v>
      </c>
      <c r="G156" s="896"/>
    </row>
    <row r="157" spans="1:7" ht="31.5" customHeight="1" hidden="1">
      <c r="A157" s="765" t="s">
        <v>161</v>
      </c>
      <c r="B157" s="888" t="s">
        <v>607</v>
      </c>
      <c r="C157" s="889" t="s">
        <v>153</v>
      </c>
      <c r="D157" s="884" t="s">
        <v>523</v>
      </c>
      <c r="E157" s="881">
        <v>200</v>
      </c>
      <c r="F157" s="966">
        <f>SUM('[1]прил5'!H329)</f>
        <v>0</v>
      </c>
      <c r="G157" s="896"/>
    </row>
    <row r="158" spans="1:7" ht="33.75" customHeight="1" hidden="1">
      <c r="A158" s="765" t="s">
        <v>163</v>
      </c>
      <c r="B158" s="888" t="s">
        <v>607</v>
      </c>
      <c r="C158" s="889" t="s">
        <v>153</v>
      </c>
      <c r="D158" s="884" t="s">
        <v>523</v>
      </c>
      <c r="E158" s="881">
        <v>800</v>
      </c>
      <c r="F158" s="966">
        <f>SUM('[1]прил5'!H330)</f>
        <v>0</v>
      </c>
      <c r="G158" s="896"/>
    </row>
    <row r="159" spans="1:7" ht="33" customHeight="1" hidden="1">
      <c r="A159" s="1059" t="s">
        <v>611</v>
      </c>
      <c r="B159" s="1065" t="s">
        <v>607</v>
      </c>
      <c r="C159" s="1066" t="s">
        <v>154</v>
      </c>
      <c r="D159" s="1062" t="s">
        <v>519</v>
      </c>
      <c r="E159" s="1045"/>
      <c r="F159" s="769">
        <f>SUM(F160)</f>
        <v>0</v>
      </c>
      <c r="G159" s="896"/>
    </row>
    <row r="160" spans="1:7" ht="37.5" customHeight="1" hidden="1">
      <c r="A160" s="1074" t="s">
        <v>212</v>
      </c>
      <c r="B160" s="1071" t="s">
        <v>607</v>
      </c>
      <c r="C160" s="1072" t="s">
        <v>154</v>
      </c>
      <c r="D160" s="1054" t="s">
        <v>540</v>
      </c>
      <c r="E160" s="1050"/>
      <c r="F160" s="1022">
        <f>SUM(F161)</f>
        <v>0</v>
      </c>
      <c r="G160" s="896"/>
    </row>
    <row r="161" spans="1:7" ht="39.75" customHeight="1" hidden="1">
      <c r="A161" s="890" t="s">
        <v>160</v>
      </c>
      <c r="B161" s="888" t="s">
        <v>607</v>
      </c>
      <c r="C161" s="889" t="s">
        <v>154</v>
      </c>
      <c r="D161" s="884" t="s">
        <v>540</v>
      </c>
      <c r="E161" s="881">
        <v>100</v>
      </c>
      <c r="F161" s="966">
        <f>SUM('[1]прил5'!H333)</f>
        <v>0</v>
      </c>
      <c r="G161" s="896"/>
    </row>
    <row r="162" spans="1:6" ht="39.75" customHeight="1" hidden="1">
      <c r="A162" s="740" t="s">
        <v>612</v>
      </c>
      <c r="B162" s="1067" t="s">
        <v>613</v>
      </c>
      <c r="C162" s="1068" t="s">
        <v>518</v>
      </c>
      <c r="D162" s="1069" t="s">
        <v>519</v>
      </c>
      <c r="E162" s="1075"/>
      <c r="F162" s="965" t="e">
        <f>SUM(F163)</f>
        <v>#REF!</v>
      </c>
    </row>
    <row r="163" spans="1:7" ht="39.75" customHeight="1" hidden="1">
      <c r="A163" s="1026" t="s">
        <v>614</v>
      </c>
      <c r="B163" s="1056" t="s">
        <v>357</v>
      </c>
      <c r="C163" s="1057" t="s">
        <v>518</v>
      </c>
      <c r="D163" s="1058" t="s">
        <v>519</v>
      </c>
      <c r="E163" s="1076"/>
      <c r="F163" s="1031" t="e">
        <f>SUM(F164)</f>
        <v>#REF!</v>
      </c>
      <c r="G163" s="896"/>
    </row>
    <row r="164" spans="1:7" ht="31.5" customHeight="1" hidden="1">
      <c r="A164" s="1032" t="s">
        <v>615</v>
      </c>
      <c r="B164" s="1065" t="s">
        <v>357</v>
      </c>
      <c r="C164" s="1066" t="s">
        <v>153</v>
      </c>
      <c r="D164" s="1062" t="s">
        <v>519</v>
      </c>
      <c r="E164" s="1077"/>
      <c r="F164" s="769" t="e">
        <f>SUM(F165+F167)</f>
        <v>#REF!</v>
      </c>
      <c r="G164" s="896"/>
    </row>
    <row r="165" spans="1:7" ht="32.25" customHeight="1" hidden="1">
      <c r="A165" s="724" t="s">
        <v>616</v>
      </c>
      <c r="B165" s="1071" t="s">
        <v>357</v>
      </c>
      <c r="C165" s="1072" t="s">
        <v>153</v>
      </c>
      <c r="D165" s="1054" t="s">
        <v>617</v>
      </c>
      <c r="E165" s="1078"/>
      <c r="F165" s="1022">
        <f>SUM(F166)</f>
        <v>583122</v>
      </c>
      <c r="G165" s="896"/>
    </row>
    <row r="166" spans="1:7" ht="24" customHeight="1" hidden="1">
      <c r="A166" s="733" t="s">
        <v>161</v>
      </c>
      <c r="B166" s="888" t="s">
        <v>357</v>
      </c>
      <c r="C166" s="889" t="s">
        <v>153</v>
      </c>
      <c r="D166" s="884" t="s">
        <v>617</v>
      </c>
      <c r="E166" s="891" t="s">
        <v>162</v>
      </c>
      <c r="F166" s="966">
        <f>SUM('[1]прил5'!H113+'[1]прил5'!H192)</f>
        <v>583122</v>
      </c>
      <c r="G166" s="896"/>
    </row>
    <row r="167" spans="1:7" ht="22.5" customHeight="1" hidden="1">
      <c r="A167" s="724" t="s">
        <v>618</v>
      </c>
      <c r="B167" s="1071" t="s">
        <v>357</v>
      </c>
      <c r="C167" s="1072" t="s">
        <v>153</v>
      </c>
      <c r="D167" s="1054" t="s">
        <v>619</v>
      </c>
      <c r="E167" s="1078"/>
      <c r="F167" s="1022" t="e">
        <f>SUM(F168)</f>
        <v>#REF!</v>
      </c>
      <c r="G167" s="896"/>
    </row>
    <row r="168" spans="1:7" ht="27.75" customHeight="1" hidden="1">
      <c r="A168" s="733" t="s">
        <v>161</v>
      </c>
      <c r="B168" s="888" t="s">
        <v>357</v>
      </c>
      <c r="C168" s="889" t="s">
        <v>153</v>
      </c>
      <c r="D168" s="884" t="s">
        <v>619</v>
      </c>
      <c r="E168" s="891" t="s">
        <v>162</v>
      </c>
      <c r="F168" s="966" t="e">
        <f>SUM('[1]прил5'!H48)</f>
        <v>#REF!</v>
      </c>
      <c r="G168" s="896"/>
    </row>
    <row r="169" spans="1:6" ht="19.5" customHeight="1" hidden="1">
      <c r="A169" s="740" t="s">
        <v>620</v>
      </c>
      <c r="B169" s="1067" t="s">
        <v>621</v>
      </c>
      <c r="C169" s="1068" t="s">
        <v>518</v>
      </c>
      <c r="D169" s="1069" t="s">
        <v>519</v>
      </c>
      <c r="E169" s="1075"/>
      <c r="F169" s="965">
        <f>SUM(F170)</f>
        <v>0</v>
      </c>
    </row>
    <row r="170" spans="1:6" ht="26.25" customHeight="1" hidden="1">
      <c r="A170" s="1079" t="s">
        <v>622</v>
      </c>
      <c r="B170" s="1057" t="s">
        <v>216</v>
      </c>
      <c r="C170" s="1057" t="s">
        <v>518</v>
      </c>
      <c r="D170" s="1058" t="s">
        <v>519</v>
      </c>
      <c r="E170" s="1076"/>
      <c r="F170" s="1031">
        <f>SUM(F171)</f>
        <v>0</v>
      </c>
    </row>
    <row r="171" spans="1:6" ht="64.5" customHeight="1" hidden="1">
      <c r="A171" s="1080" t="s">
        <v>1074</v>
      </c>
      <c r="B171" s="1066" t="s">
        <v>527</v>
      </c>
      <c r="C171" s="1066" t="s">
        <v>518</v>
      </c>
      <c r="D171" s="1062" t="s">
        <v>519</v>
      </c>
      <c r="E171" s="1077"/>
      <c r="F171" s="769">
        <f>SUM(F172)</f>
        <v>0</v>
      </c>
    </row>
    <row r="172" spans="1:6" ht="36" customHeight="1" hidden="1">
      <c r="A172" s="1081" t="s">
        <v>835</v>
      </c>
      <c r="B172" s="1072" t="s">
        <v>527</v>
      </c>
      <c r="C172" s="1072" t="s">
        <v>154</v>
      </c>
      <c r="D172" s="1054" t="s">
        <v>519</v>
      </c>
      <c r="E172" s="1078"/>
      <c r="F172" s="1022">
        <f>SUM(F173)</f>
        <v>0</v>
      </c>
    </row>
    <row r="173" spans="1:6" ht="39.75" customHeight="1" hidden="1">
      <c r="A173" s="1082" t="s">
        <v>161</v>
      </c>
      <c r="B173" s="889" t="s">
        <v>527</v>
      </c>
      <c r="C173" s="889" t="s">
        <v>154</v>
      </c>
      <c r="D173" s="884" t="s">
        <v>529</v>
      </c>
      <c r="E173" s="891" t="s">
        <v>162</v>
      </c>
      <c r="F173" s="966">
        <v>0</v>
      </c>
    </row>
    <row r="174" spans="1:6" ht="63" customHeight="1" hidden="1">
      <c r="A174" s="1083" t="s">
        <v>1098</v>
      </c>
      <c r="B174" s="1084" t="s">
        <v>626</v>
      </c>
      <c r="C174" s="1003" t="s">
        <v>518</v>
      </c>
      <c r="D174" s="1004" t="s">
        <v>519</v>
      </c>
      <c r="E174" s="1085"/>
      <c r="F174" s="965">
        <f>SUM(F175)</f>
        <v>0</v>
      </c>
    </row>
    <row r="175" spans="1:6" ht="93.75" customHeight="1" hidden="1">
      <c r="A175" s="1079" t="s">
        <v>1068</v>
      </c>
      <c r="B175" s="1056" t="s">
        <v>627</v>
      </c>
      <c r="C175" s="1057" t="s">
        <v>518</v>
      </c>
      <c r="D175" s="1058" t="s">
        <v>519</v>
      </c>
      <c r="E175" s="1076"/>
      <c r="F175" s="1031">
        <f>SUM(F176)</f>
        <v>0</v>
      </c>
    </row>
    <row r="176" spans="1:6" ht="47.25" hidden="1">
      <c r="A176" s="1086" t="s">
        <v>1099</v>
      </c>
      <c r="B176" s="1065" t="s">
        <v>627</v>
      </c>
      <c r="C176" s="1066" t="s">
        <v>153</v>
      </c>
      <c r="D176" s="1062" t="s">
        <v>519</v>
      </c>
      <c r="E176" s="1077"/>
      <c r="F176" s="769"/>
    </row>
    <row r="177" spans="1:6" ht="46.5" customHeight="1" hidden="1">
      <c r="A177" s="1252" t="s">
        <v>828</v>
      </c>
      <c r="B177" s="1071" t="s">
        <v>627</v>
      </c>
      <c r="C177" s="1072" t="s">
        <v>153</v>
      </c>
      <c r="D177" s="1054" t="s">
        <v>836</v>
      </c>
      <c r="E177" s="1078"/>
      <c r="F177" s="1022">
        <f>SUM(F178)</f>
        <v>0</v>
      </c>
    </row>
    <row r="178" spans="1:6" ht="36.75" customHeight="1" hidden="1">
      <c r="A178" s="277" t="s">
        <v>814</v>
      </c>
      <c r="B178" s="888" t="s">
        <v>627</v>
      </c>
      <c r="C178" s="889" t="s">
        <v>153</v>
      </c>
      <c r="D178" s="884" t="s">
        <v>836</v>
      </c>
      <c r="E178" s="891" t="s">
        <v>162</v>
      </c>
      <c r="F178" s="966"/>
    </row>
    <row r="179" spans="1:6" ht="63" customHeight="1" hidden="1">
      <c r="A179" s="1087" t="s">
        <v>762</v>
      </c>
      <c r="B179" s="1071" t="s">
        <v>627</v>
      </c>
      <c r="C179" s="1072" t="s">
        <v>153</v>
      </c>
      <c r="D179" s="1054" t="s">
        <v>632</v>
      </c>
      <c r="E179" s="1078"/>
      <c r="F179" s="1022"/>
    </row>
    <row r="180" spans="1:6" ht="39" customHeight="1" hidden="1">
      <c r="A180" s="135" t="s">
        <v>814</v>
      </c>
      <c r="B180" s="888" t="s">
        <v>627</v>
      </c>
      <c r="C180" s="889" t="s">
        <v>153</v>
      </c>
      <c r="D180" s="884" t="s">
        <v>632</v>
      </c>
      <c r="E180" s="891" t="s">
        <v>162</v>
      </c>
      <c r="F180" s="966"/>
    </row>
    <row r="181" spans="1:6" ht="63" hidden="1">
      <c r="A181" s="1257" t="s">
        <v>826</v>
      </c>
      <c r="B181" s="1253" t="s">
        <v>627</v>
      </c>
      <c r="C181" s="1254" t="s">
        <v>153</v>
      </c>
      <c r="D181" s="1255" t="s">
        <v>838</v>
      </c>
      <c r="E181" s="1258"/>
      <c r="F181" s="1022">
        <f>SUM(F182)</f>
        <v>0</v>
      </c>
    </row>
    <row r="182" spans="1:6" ht="39" customHeight="1" hidden="1">
      <c r="A182" s="277" t="s">
        <v>814</v>
      </c>
      <c r="B182" s="888" t="s">
        <v>627</v>
      </c>
      <c r="C182" s="889" t="s">
        <v>153</v>
      </c>
      <c r="D182" s="884" t="s">
        <v>838</v>
      </c>
      <c r="E182" s="891" t="s">
        <v>162</v>
      </c>
      <c r="F182" s="966"/>
    </row>
    <row r="183" spans="1:6" ht="94.5">
      <c r="A183" s="740" t="s">
        <v>1057</v>
      </c>
      <c r="B183" s="1084" t="s">
        <v>218</v>
      </c>
      <c r="C183" s="1003" t="s">
        <v>518</v>
      </c>
      <c r="D183" s="1004" t="s">
        <v>519</v>
      </c>
      <c r="E183" s="1085"/>
      <c r="F183" s="965">
        <f>SUM(F184+F198)</f>
        <v>338813</v>
      </c>
    </row>
    <row r="184" spans="1:6" ht="110.25">
      <c r="A184" s="1295" t="s">
        <v>1070</v>
      </c>
      <c r="B184" s="1296" t="s">
        <v>219</v>
      </c>
      <c r="C184" s="1297" t="s">
        <v>518</v>
      </c>
      <c r="D184" s="1298" t="s">
        <v>519</v>
      </c>
      <c r="E184" s="1299"/>
      <c r="F184" s="1291">
        <f>SUM(F185+F188)</f>
        <v>149541</v>
      </c>
    </row>
    <row r="185" spans="1:6" ht="60.75" customHeight="1" hidden="1">
      <c r="A185" s="1089" t="s">
        <v>1040</v>
      </c>
      <c r="B185" s="1090" t="s">
        <v>219</v>
      </c>
      <c r="C185" s="1091" t="s">
        <v>153</v>
      </c>
      <c r="D185" s="1092" t="s">
        <v>519</v>
      </c>
      <c r="E185" s="1093"/>
      <c r="F185" s="1094">
        <f>SUM(F186)</f>
        <v>0</v>
      </c>
    </row>
    <row r="186" spans="1:6" ht="45.75" customHeight="1" hidden="1">
      <c r="A186" s="1095" t="s">
        <v>478</v>
      </c>
      <c r="B186" s="1096" t="s">
        <v>219</v>
      </c>
      <c r="C186" s="1097" t="s">
        <v>153</v>
      </c>
      <c r="D186" s="1098" t="s">
        <v>770</v>
      </c>
      <c r="E186" s="1099"/>
      <c r="F186" s="1100">
        <f>SUM(F187)</f>
        <v>0</v>
      </c>
    </row>
    <row r="187" spans="1:6" ht="33.75" customHeight="1" hidden="1">
      <c r="A187" s="135" t="s">
        <v>814</v>
      </c>
      <c r="B187" s="888" t="s">
        <v>219</v>
      </c>
      <c r="C187" s="889" t="s">
        <v>153</v>
      </c>
      <c r="D187" s="884" t="s">
        <v>770</v>
      </c>
      <c r="E187" s="892" t="s">
        <v>162</v>
      </c>
      <c r="F187" s="966"/>
    </row>
    <row r="188" spans="1:6" ht="73.5" customHeight="1">
      <c r="A188" s="1032" t="s">
        <v>1071</v>
      </c>
      <c r="B188" s="1065" t="s">
        <v>219</v>
      </c>
      <c r="C188" s="1066" t="s">
        <v>153</v>
      </c>
      <c r="D188" s="1062" t="s">
        <v>519</v>
      </c>
      <c r="E188" s="1101"/>
      <c r="F188" s="769">
        <f>SUM(F189+F191+F194)</f>
        <v>149541</v>
      </c>
    </row>
    <row r="189" spans="1:6" ht="35.25" customHeight="1">
      <c r="A189" s="1102" t="s">
        <v>484</v>
      </c>
      <c r="B189" s="1071" t="s">
        <v>219</v>
      </c>
      <c r="C189" s="1072" t="s">
        <v>153</v>
      </c>
      <c r="D189" s="1054" t="s">
        <v>633</v>
      </c>
      <c r="E189" s="1103"/>
      <c r="F189" s="1022">
        <f>F190</f>
        <v>85000</v>
      </c>
    </row>
    <row r="190" spans="1:6" ht="35.25" customHeight="1">
      <c r="A190" s="135" t="s">
        <v>814</v>
      </c>
      <c r="B190" s="888" t="s">
        <v>219</v>
      </c>
      <c r="C190" s="889" t="s">
        <v>153</v>
      </c>
      <c r="D190" s="884" t="s">
        <v>633</v>
      </c>
      <c r="E190" s="892" t="s">
        <v>162</v>
      </c>
      <c r="F190" s="966">
        <v>85000</v>
      </c>
    </row>
    <row r="191" spans="1:6" ht="49.5" customHeight="1">
      <c r="A191" s="1104" t="s">
        <v>512</v>
      </c>
      <c r="B191" s="1071" t="s">
        <v>219</v>
      </c>
      <c r="C191" s="1072" t="s">
        <v>153</v>
      </c>
      <c r="D191" s="1054" t="s">
        <v>529</v>
      </c>
      <c r="E191" s="1103"/>
      <c r="F191" s="1022">
        <f>SUM(F192+F193)</f>
        <v>14541</v>
      </c>
    </row>
    <row r="192" spans="1:6" ht="61.5" customHeight="1">
      <c r="A192" s="718" t="s">
        <v>160</v>
      </c>
      <c r="B192" s="888" t="s">
        <v>219</v>
      </c>
      <c r="C192" s="889" t="s">
        <v>153</v>
      </c>
      <c r="D192" s="884" t="s">
        <v>529</v>
      </c>
      <c r="E192" s="892" t="s">
        <v>155</v>
      </c>
      <c r="F192" s="966">
        <v>14541</v>
      </c>
    </row>
    <row r="193" spans="1:6" ht="31.5" hidden="1">
      <c r="A193" s="135" t="s">
        <v>814</v>
      </c>
      <c r="B193" s="888" t="s">
        <v>219</v>
      </c>
      <c r="C193" s="889" t="s">
        <v>153</v>
      </c>
      <c r="D193" s="884" t="s">
        <v>529</v>
      </c>
      <c r="E193" s="892" t="s">
        <v>162</v>
      </c>
      <c r="F193" s="966">
        <v>0</v>
      </c>
    </row>
    <row r="194" spans="1:6" ht="24.75" customHeight="1">
      <c r="A194" s="1105" t="s">
        <v>221</v>
      </c>
      <c r="B194" s="1071" t="s">
        <v>634</v>
      </c>
      <c r="C194" s="1072" t="s">
        <v>153</v>
      </c>
      <c r="D194" s="1054" t="s">
        <v>635</v>
      </c>
      <c r="E194" s="1103"/>
      <c r="F194" s="1022">
        <f>SUM(F195)</f>
        <v>50000</v>
      </c>
    </row>
    <row r="195" spans="1:6" ht="31.5" customHeight="1">
      <c r="A195" s="135" t="s">
        <v>814</v>
      </c>
      <c r="B195" s="888" t="s">
        <v>634</v>
      </c>
      <c r="C195" s="889" t="s">
        <v>153</v>
      </c>
      <c r="D195" s="884" t="s">
        <v>635</v>
      </c>
      <c r="E195" s="892" t="s">
        <v>162</v>
      </c>
      <c r="F195" s="966">
        <v>50000</v>
      </c>
    </row>
    <row r="196" spans="1:6" ht="31.5" hidden="1">
      <c r="A196" s="1087" t="s">
        <v>636</v>
      </c>
      <c r="B196" s="1071" t="s">
        <v>500</v>
      </c>
      <c r="C196" s="1072" t="s">
        <v>153</v>
      </c>
      <c r="D196" s="1054" t="s">
        <v>637</v>
      </c>
      <c r="E196" s="1103"/>
      <c r="F196" s="1022">
        <f>SUM(F197)</f>
        <v>0</v>
      </c>
    </row>
    <row r="197" spans="1:6" ht="1.5" customHeight="1" hidden="1">
      <c r="A197" s="870" t="s">
        <v>530</v>
      </c>
      <c r="B197" s="888" t="s">
        <v>500</v>
      </c>
      <c r="C197" s="889" t="s">
        <v>153</v>
      </c>
      <c r="D197" s="884" t="s">
        <v>637</v>
      </c>
      <c r="E197" s="892" t="s">
        <v>531</v>
      </c>
      <c r="F197" s="966">
        <f>SUM('[1]прил5'!H448)</f>
        <v>0</v>
      </c>
    </row>
    <row r="198" spans="1:6" ht="159.75" customHeight="1">
      <c r="A198" s="1079" t="s">
        <v>1100</v>
      </c>
      <c r="B198" s="1056" t="s">
        <v>500</v>
      </c>
      <c r="C198" s="1057" t="s">
        <v>518</v>
      </c>
      <c r="D198" s="1058" t="s">
        <v>519</v>
      </c>
      <c r="E198" s="1088"/>
      <c r="F198" s="1031">
        <f>F199+F214</f>
        <v>189272</v>
      </c>
    </row>
    <row r="199" spans="1:6" ht="63.75" customHeight="1">
      <c r="A199" s="1086" t="s">
        <v>1101</v>
      </c>
      <c r="B199" s="1065" t="s">
        <v>500</v>
      </c>
      <c r="C199" s="1066" t="s">
        <v>153</v>
      </c>
      <c r="D199" s="1062" t="s">
        <v>519</v>
      </c>
      <c r="E199" s="1101"/>
      <c r="F199" s="1094">
        <f>F212</f>
        <v>15000</v>
      </c>
    </row>
    <row r="200" spans="1:6" ht="78.75" hidden="1">
      <c r="A200" s="740" t="s">
        <v>638</v>
      </c>
      <c r="B200" s="1002" t="s">
        <v>224</v>
      </c>
      <c r="C200" s="1003" t="s">
        <v>518</v>
      </c>
      <c r="D200" s="1004" t="s">
        <v>519</v>
      </c>
      <c r="E200" s="1106"/>
      <c r="F200" s="965">
        <f>SUM(F201+F205+F209)</f>
        <v>348544</v>
      </c>
    </row>
    <row r="201" spans="1:6" ht="94.5" hidden="1">
      <c r="A201" s="1026" t="s">
        <v>639</v>
      </c>
      <c r="B201" s="1107" t="s">
        <v>640</v>
      </c>
      <c r="C201" s="1028" t="s">
        <v>518</v>
      </c>
      <c r="D201" s="1029" t="s">
        <v>519</v>
      </c>
      <c r="E201" s="1030"/>
      <c r="F201" s="1031">
        <f>SUM(F202)</f>
        <v>0</v>
      </c>
    </row>
    <row r="202" spans="1:6" ht="31.5" hidden="1">
      <c r="A202" s="1032" t="s">
        <v>641</v>
      </c>
      <c r="B202" s="1033" t="s">
        <v>640</v>
      </c>
      <c r="C202" s="1034" t="s">
        <v>153</v>
      </c>
      <c r="D202" s="1035" t="s">
        <v>519</v>
      </c>
      <c r="E202" s="1036"/>
      <c r="F202" s="769">
        <f>SUM(F203)</f>
        <v>0</v>
      </c>
    </row>
    <row r="203" spans="1:6" ht="15.75" hidden="1">
      <c r="A203" s="724" t="s">
        <v>226</v>
      </c>
      <c r="B203" s="1018" t="s">
        <v>640</v>
      </c>
      <c r="C203" s="1019" t="s">
        <v>153</v>
      </c>
      <c r="D203" s="1020" t="s">
        <v>642</v>
      </c>
      <c r="E203" s="1021"/>
      <c r="F203" s="1022">
        <f>SUM(F204)</f>
        <v>0</v>
      </c>
    </row>
    <row r="204" spans="1:6" ht="31.5" hidden="1">
      <c r="A204" s="733" t="s">
        <v>161</v>
      </c>
      <c r="B204" s="872" t="s">
        <v>640</v>
      </c>
      <c r="C204" s="873" t="s">
        <v>153</v>
      </c>
      <c r="D204" s="874" t="s">
        <v>642</v>
      </c>
      <c r="E204" s="875" t="s">
        <v>162</v>
      </c>
      <c r="F204" s="966">
        <f>SUM('[1]прил5'!H305)</f>
        <v>0</v>
      </c>
    </row>
    <row r="205" spans="1:6" ht="110.25" hidden="1">
      <c r="A205" s="1026" t="s">
        <v>643</v>
      </c>
      <c r="B205" s="1107" t="s">
        <v>644</v>
      </c>
      <c r="C205" s="1028" t="s">
        <v>518</v>
      </c>
      <c r="D205" s="1029" t="s">
        <v>519</v>
      </c>
      <c r="E205" s="1030"/>
      <c r="F205" s="1031">
        <f>SUM(F206)</f>
        <v>0</v>
      </c>
    </row>
    <row r="206" spans="1:6" ht="47.25" hidden="1">
      <c r="A206" s="1032" t="s">
        <v>645</v>
      </c>
      <c r="B206" s="1033" t="s">
        <v>644</v>
      </c>
      <c r="C206" s="1034" t="s">
        <v>153</v>
      </c>
      <c r="D206" s="1035" t="s">
        <v>519</v>
      </c>
      <c r="E206" s="1036"/>
      <c r="F206" s="769">
        <f>SUM(F207)</f>
        <v>0</v>
      </c>
    </row>
    <row r="207" spans="1:6" ht="20.25" customHeight="1" hidden="1">
      <c r="A207" s="724" t="s">
        <v>364</v>
      </c>
      <c r="B207" s="1018" t="s">
        <v>644</v>
      </c>
      <c r="C207" s="1019" t="s">
        <v>153</v>
      </c>
      <c r="D207" s="1020" t="s">
        <v>646</v>
      </c>
      <c r="E207" s="1021"/>
      <c r="F207" s="1022">
        <f>SUM(F208)</f>
        <v>0</v>
      </c>
    </row>
    <row r="208" spans="1:6" ht="15.75" customHeight="1" hidden="1">
      <c r="A208" s="733" t="s">
        <v>161</v>
      </c>
      <c r="B208" s="872" t="s">
        <v>644</v>
      </c>
      <c r="C208" s="873" t="s">
        <v>153</v>
      </c>
      <c r="D208" s="874" t="s">
        <v>646</v>
      </c>
      <c r="E208" s="875" t="s">
        <v>162</v>
      </c>
      <c r="F208" s="966">
        <f>SUM('[1]прил5'!H491)</f>
        <v>0</v>
      </c>
    </row>
    <row r="209" spans="1:6" ht="18" customHeight="1" hidden="1">
      <c r="A209" s="1026" t="s">
        <v>647</v>
      </c>
      <c r="B209" s="1107" t="s">
        <v>644</v>
      </c>
      <c r="C209" s="1028" t="s">
        <v>518</v>
      </c>
      <c r="D209" s="1029" t="s">
        <v>519</v>
      </c>
      <c r="E209" s="1030"/>
      <c r="F209" s="1031">
        <f>SUM(F210)</f>
        <v>348544</v>
      </c>
    </row>
    <row r="210" spans="1:6" ht="22.5" customHeight="1" hidden="1">
      <c r="A210" s="1032" t="s">
        <v>648</v>
      </c>
      <c r="B210" s="1033" t="s">
        <v>644</v>
      </c>
      <c r="C210" s="1034" t="s">
        <v>153</v>
      </c>
      <c r="D210" s="1035" t="s">
        <v>519</v>
      </c>
      <c r="E210" s="1036"/>
      <c r="F210" s="769">
        <f>SUM(F211)</f>
        <v>348544</v>
      </c>
    </row>
    <row r="211" spans="1:6" ht="24.75" customHeight="1" hidden="1">
      <c r="A211" s="724" t="s">
        <v>649</v>
      </c>
      <c r="B211" s="1018" t="s">
        <v>644</v>
      </c>
      <c r="C211" s="1019" t="s">
        <v>153</v>
      </c>
      <c r="D211" s="1020" t="s">
        <v>650</v>
      </c>
      <c r="E211" s="1021"/>
      <c r="F211" s="1022">
        <f>SUM(F214:F215)</f>
        <v>348544</v>
      </c>
    </row>
    <row r="212" spans="1:6" ht="62.25" customHeight="1">
      <c r="A212" s="1256" t="s">
        <v>832</v>
      </c>
      <c r="B212" s="1253" t="s">
        <v>500</v>
      </c>
      <c r="C212" s="1254" t="s">
        <v>153</v>
      </c>
      <c r="D212" s="1255" t="s">
        <v>837</v>
      </c>
      <c r="E212" s="1021"/>
      <c r="F212" s="1022">
        <f>SUM(F213)</f>
        <v>15000</v>
      </c>
    </row>
    <row r="213" spans="1:6" ht="39" customHeight="1">
      <c r="A213" s="135" t="s">
        <v>814</v>
      </c>
      <c r="B213" s="888" t="s">
        <v>500</v>
      </c>
      <c r="C213" s="889" t="s">
        <v>153</v>
      </c>
      <c r="D213" s="884" t="s">
        <v>837</v>
      </c>
      <c r="E213" s="875" t="s">
        <v>162</v>
      </c>
      <c r="F213" s="966">
        <v>15000</v>
      </c>
    </row>
    <row r="214" spans="1:6" ht="79.5" customHeight="1">
      <c r="A214" s="724" t="s">
        <v>1123</v>
      </c>
      <c r="B214" s="1071" t="s">
        <v>500</v>
      </c>
      <c r="C214" s="1072" t="s">
        <v>153</v>
      </c>
      <c r="D214" s="1054" t="s">
        <v>637</v>
      </c>
      <c r="E214" s="1103"/>
      <c r="F214" s="1022">
        <f>SUM(F215)</f>
        <v>174272</v>
      </c>
    </row>
    <row r="215" spans="1:6" ht="137.25" customHeight="1">
      <c r="A215" s="718" t="s">
        <v>1124</v>
      </c>
      <c r="B215" s="888" t="s">
        <v>500</v>
      </c>
      <c r="C215" s="889" t="s">
        <v>153</v>
      </c>
      <c r="D215" s="884" t="s">
        <v>637</v>
      </c>
      <c r="E215" s="892"/>
      <c r="F215" s="966">
        <v>174272</v>
      </c>
    </row>
    <row r="216" spans="1:6" ht="75.75" customHeight="1">
      <c r="A216" s="718" t="s">
        <v>1066</v>
      </c>
      <c r="B216" s="888" t="s">
        <v>500</v>
      </c>
      <c r="C216" s="889" t="s">
        <v>153</v>
      </c>
      <c r="D216" s="884" t="s">
        <v>637</v>
      </c>
      <c r="E216" s="892" t="s">
        <v>193</v>
      </c>
      <c r="F216" s="966">
        <v>174272</v>
      </c>
    </row>
    <row r="217" spans="1:7" ht="80.25" customHeight="1">
      <c r="A217" s="740" t="s">
        <v>1102</v>
      </c>
      <c r="B217" s="1067" t="s">
        <v>651</v>
      </c>
      <c r="C217" s="1068" t="s">
        <v>518</v>
      </c>
      <c r="D217" s="1069" t="s">
        <v>519</v>
      </c>
      <c r="E217" s="1075"/>
      <c r="F217" s="965">
        <f>SUM(F218)</f>
        <v>30000</v>
      </c>
      <c r="G217" s="896"/>
    </row>
    <row r="218" spans="1:7" ht="84" customHeight="1">
      <c r="A218" s="1055" t="s">
        <v>1056</v>
      </c>
      <c r="B218" s="1056" t="s">
        <v>652</v>
      </c>
      <c r="C218" s="1057" t="s">
        <v>518</v>
      </c>
      <c r="D218" s="1058" t="s">
        <v>519</v>
      </c>
      <c r="E218" s="1076"/>
      <c r="F218" s="1031">
        <f>SUM(F219)</f>
        <v>30000</v>
      </c>
      <c r="G218" s="896"/>
    </row>
    <row r="219" spans="1:7" ht="66.75" customHeight="1">
      <c r="A219" s="1059" t="s">
        <v>510</v>
      </c>
      <c r="B219" s="1065" t="s">
        <v>652</v>
      </c>
      <c r="C219" s="1066" t="s">
        <v>153</v>
      </c>
      <c r="D219" s="1062" t="s">
        <v>519</v>
      </c>
      <c r="E219" s="1077"/>
      <c r="F219" s="769">
        <f>SUM(F220)</f>
        <v>30000</v>
      </c>
      <c r="G219" s="896"/>
    </row>
    <row r="220" spans="1:7" ht="33" customHeight="1">
      <c r="A220" s="1046" t="s">
        <v>230</v>
      </c>
      <c r="B220" s="1071" t="s">
        <v>652</v>
      </c>
      <c r="C220" s="1072" t="s">
        <v>153</v>
      </c>
      <c r="D220" s="1054" t="s">
        <v>653</v>
      </c>
      <c r="E220" s="1078"/>
      <c r="F220" s="1022">
        <f>SUM(F221)</f>
        <v>30000</v>
      </c>
      <c r="G220" s="896"/>
    </row>
    <row r="221" spans="1:7" ht="36.75" customHeight="1">
      <c r="A221" s="135" t="s">
        <v>814</v>
      </c>
      <c r="B221" s="888" t="s">
        <v>652</v>
      </c>
      <c r="C221" s="889" t="s">
        <v>153</v>
      </c>
      <c r="D221" s="884" t="s">
        <v>653</v>
      </c>
      <c r="E221" s="891" t="s">
        <v>162</v>
      </c>
      <c r="F221" s="966">
        <v>30000</v>
      </c>
      <c r="G221" s="896"/>
    </row>
    <row r="222" spans="1:7" ht="47.25" hidden="1">
      <c r="A222" s="1073" t="s">
        <v>654</v>
      </c>
      <c r="B222" s="1067" t="s">
        <v>655</v>
      </c>
      <c r="C222" s="1068" t="s">
        <v>518</v>
      </c>
      <c r="D222" s="1069" t="s">
        <v>519</v>
      </c>
      <c r="E222" s="1075"/>
      <c r="F222" s="965" t="e">
        <f>SUM(F223+F227)</f>
        <v>#REF!</v>
      </c>
      <c r="G222" s="896"/>
    </row>
    <row r="223" spans="1:7" ht="94.5" hidden="1">
      <c r="A223" s="1037" t="s">
        <v>656</v>
      </c>
      <c r="B223" s="1056" t="s">
        <v>657</v>
      </c>
      <c r="C223" s="1057" t="s">
        <v>518</v>
      </c>
      <c r="D223" s="1058" t="s">
        <v>519</v>
      </c>
      <c r="E223" s="1076"/>
      <c r="F223" s="1031" t="e">
        <f>SUM(F224)</f>
        <v>#REF!</v>
      </c>
      <c r="G223" s="896"/>
    </row>
    <row r="224" spans="1:7" ht="47.25" hidden="1">
      <c r="A224" s="1041" t="s">
        <v>658</v>
      </c>
      <c r="B224" s="1065" t="s">
        <v>657</v>
      </c>
      <c r="C224" s="1066" t="s">
        <v>153</v>
      </c>
      <c r="D224" s="1062" t="s">
        <v>519</v>
      </c>
      <c r="E224" s="1101"/>
      <c r="F224" s="769" t="e">
        <f>SUM(F225)</f>
        <v>#REF!</v>
      </c>
      <c r="G224" s="896"/>
    </row>
    <row r="225" spans="1:7" ht="31.5" hidden="1">
      <c r="A225" s="1046" t="s">
        <v>659</v>
      </c>
      <c r="B225" s="1071" t="s">
        <v>657</v>
      </c>
      <c r="C225" s="1072" t="s">
        <v>153</v>
      </c>
      <c r="D225" s="1054" t="s">
        <v>660</v>
      </c>
      <c r="E225" s="1103"/>
      <c r="F225" s="1022" t="e">
        <f>SUM(F226)</f>
        <v>#REF!</v>
      </c>
      <c r="G225" s="896"/>
    </row>
    <row r="226" spans="1:7" ht="57.75" customHeight="1" hidden="1">
      <c r="A226" s="765" t="s">
        <v>160</v>
      </c>
      <c r="B226" s="888" t="s">
        <v>657</v>
      </c>
      <c r="C226" s="889" t="s">
        <v>153</v>
      </c>
      <c r="D226" s="884" t="s">
        <v>660</v>
      </c>
      <c r="E226" s="892" t="s">
        <v>155</v>
      </c>
      <c r="F226" s="966" t="e">
        <f>SUM('[1]прил5'!H58)</f>
        <v>#REF!</v>
      </c>
      <c r="G226" s="896"/>
    </row>
    <row r="227" spans="1:7" ht="87.75" customHeight="1" hidden="1">
      <c r="A227" s="1037" t="s">
        <v>661</v>
      </c>
      <c r="B227" s="1056" t="s">
        <v>662</v>
      </c>
      <c r="C227" s="1057" t="s">
        <v>518</v>
      </c>
      <c r="D227" s="1058" t="s">
        <v>519</v>
      </c>
      <c r="E227" s="1076"/>
      <c r="F227" s="1031">
        <f>SUM(F228)</f>
        <v>5967</v>
      </c>
      <c r="G227" s="896"/>
    </row>
    <row r="228" spans="1:7" ht="47.25" hidden="1">
      <c r="A228" s="1059" t="s">
        <v>663</v>
      </c>
      <c r="B228" s="1065" t="s">
        <v>662</v>
      </c>
      <c r="C228" s="1066" t="s">
        <v>153</v>
      </c>
      <c r="D228" s="1062" t="s">
        <v>519</v>
      </c>
      <c r="E228" s="1101"/>
      <c r="F228" s="769">
        <f>SUM(F229)</f>
        <v>5967</v>
      </c>
      <c r="G228" s="896"/>
    </row>
    <row r="229" spans="1:7" ht="31.5" hidden="1">
      <c r="A229" s="1046" t="s">
        <v>664</v>
      </c>
      <c r="B229" s="1071" t="s">
        <v>662</v>
      </c>
      <c r="C229" s="1072" t="s">
        <v>153</v>
      </c>
      <c r="D229" s="1054" t="s">
        <v>665</v>
      </c>
      <c r="E229" s="1103"/>
      <c r="F229" s="1022">
        <f>SUM(F230)</f>
        <v>5967</v>
      </c>
      <c r="G229" s="896"/>
    </row>
    <row r="230" spans="1:7" ht="31.5" hidden="1">
      <c r="A230" s="765" t="s">
        <v>161</v>
      </c>
      <c r="B230" s="888" t="s">
        <v>662</v>
      </c>
      <c r="C230" s="889" t="s">
        <v>153</v>
      </c>
      <c r="D230" s="884" t="s">
        <v>665</v>
      </c>
      <c r="E230" s="892" t="s">
        <v>162</v>
      </c>
      <c r="F230" s="966">
        <f>SUM('[1]прил5'!H127)</f>
        <v>5967</v>
      </c>
      <c r="G230" s="896"/>
    </row>
    <row r="231" spans="1:6" ht="111.75" customHeight="1">
      <c r="A231" s="740" t="s">
        <v>1126</v>
      </c>
      <c r="B231" s="1084" t="s">
        <v>667</v>
      </c>
      <c r="C231" s="1003" t="s">
        <v>518</v>
      </c>
      <c r="D231" s="1004" t="s">
        <v>519</v>
      </c>
      <c r="E231" s="1106"/>
      <c r="F231" s="965">
        <f>SUM(F232+F240+F244)</f>
        <v>110616</v>
      </c>
    </row>
    <row r="232" spans="1:7" ht="143.25" customHeight="1">
      <c r="A232" s="1026" t="s">
        <v>1082</v>
      </c>
      <c r="B232" s="1107" t="s">
        <v>669</v>
      </c>
      <c r="C232" s="1028" t="s">
        <v>518</v>
      </c>
      <c r="D232" s="1029" t="s">
        <v>519</v>
      </c>
      <c r="E232" s="1030"/>
      <c r="F232" s="1031">
        <f>SUM(F233)</f>
        <v>110616</v>
      </c>
      <c r="G232" s="896"/>
    </row>
    <row r="233" spans="1:7" ht="80.25" customHeight="1">
      <c r="A233" s="1032" t="s">
        <v>1063</v>
      </c>
      <c r="B233" s="1033" t="s">
        <v>669</v>
      </c>
      <c r="C233" s="1034" t="s">
        <v>153</v>
      </c>
      <c r="D233" s="1035" t="s">
        <v>519</v>
      </c>
      <c r="E233" s="1036"/>
      <c r="F233" s="769">
        <f>SUM(F234+F236+F238)</f>
        <v>110616</v>
      </c>
      <c r="G233" s="896"/>
    </row>
    <row r="234" spans="1:7" ht="47.25" customHeight="1" hidden="1">
      <c r="A234" s="724" t="s">
        <v>671</v>
      </c>
      <c r="B234" s="1018" t="s">
        <v>669</v>
      </c>
      <c r="C234" s="1019" t="s">
        <v>153</v>
      </c>
      <c r="D234" s="1020" t="s">
        <v>672</v>
      </c>
      <c r="E234" s="1021"/>
      <c r="F234" s="1022">
        <f>SUM(F235)</f>
        <v>0</v>
      </c>
      <c r="G234" s="896"/>
    </row>
    <row r="235" spans="1:7" ht="48" customHeight="1" hidden="1">
      <c r="A235" s="733" t="s">
        <v>630</v>
      </c>
      <c r="B235" s="872" t="s">
        <v>669</v>
      </c>
      <c r="C235" s="873" t="s">
        <v>153</v>
      </c>
      <c r="D235" s="874" t="s">
        <v>672</v>
      </c>
      <c r="E235" s="875" t="s">
        <v>631</v>
      </c>
      <c r="F235" s="966">
        <f>SUM('[1]прил5'!H178)</f>
        <v>0</v>
      </c>
      <c r="G235" s="896"/>
    </row>
    <row r="236" spans="1:7" ht="43.5" customHeight="1" hidden="1">
      <c r="A236" s="724" t="s">
        <v>673</v>
      </c>
      <c r="B236" s="1018" t="s">
        <v>669</v>
      </c>
      <c r="C236" s="1019" t="s">
        <v>153</v>
      </c>
      <c r="D236" s="1020" t="s">
        <v>674</v>
      </c>
      <c r="E236" s="1021"/>
      <c r="F236" s="1022">
        <f>SUM(F237:F237)</f>
        <v>0</v>
      </c>
      <c r="G236" s="896"/>
    </row>
    <row r="237" spans="1:7" ht="53.25" customHeight="1" hidden="1">
      <c r="A237" s="733" t="s">
        <v>530</v>
      </c>
      <c r="B237" s="872" t="s">
        <v>669</v>
      </c>
      <c r="C237" s="873" t="s">
        <v>153</v>
      </c>
      <c r="D237" s="874" t="s">
        <v>674</v>
      </c>
      <c r="E237" s="875" t="s">
        <v>531</v>
      </c>
      <c r="F237" s="966">
        <f>SUM('[1]прил5'!H180)</f>
        <v>0</v>
      </c>
      <c r="G237" s="896"/>
    </row>
    <row r="238" spans="1:7" ht="63" customHeight="1">
      <c r="A238" s="724" t="s">
        <v>821</v>
      </c>
      <c r="B238" s="1018" t="s">
        <v>669</v>
      </c>
      <c r="C238" s="1019" t="s">
        <v>153</v>
      </c>
      <c r="D238" s="1020" t="s">
        <v>675</v>
      </c>
      <c r="E238" s="1021"/>
      <c r="F238" s="1022">
        <f>SUM(F239)</f>
        <v>110616</v>
      </c>
      <c r="G238" s="896"/>
    </row>
    <row r="239" spans="1:7" ht="39.75" customHeight="1">
      <c r="A239" s="135" t="s">
        <v>814</v>
      </c>
      <c r="B239" s="872" t="s">
        <v>669</v>
      </c>
      <c r="C239" s="873" t="s">
        <v>153</v>
      </c>
      <c r="D239" s="874" t="s">
        <v>675</v>
      </c>
      <c r="E239" s="875" t="s">
        <v>162</v>
      </c>
      <c r="F239" s="966">
        <v>110616</v>
      </c>
      <c r="G239" s="896"/>
    </row>
    <row r="240" spans="1:7" ht="42.75" customHeight="1" hidden="1">
      <c r="A240" s="1108" t="s">
        <v>676</v>
      </c>
      <c r="B240" s="1107" t="s">
        <v>677</v>
      </c>
      <c r="C240" s="1028" t="s">
        <v>518</v>
      </c>
      <c r="D240" s="1029" t="s">
        <v>519</v>
      </c>
      <c r="E240" s="1030"/>
      <c r="F240" s="1031">
        <f>SUM(F241)</f>
        <v>0</v>
      </c>
      <c r="G240" s="896"/>
    </row>
    <row r="241" spans="1:7" ht="45" customHeight="1" hidden="1">
      <c r="A241" s="1109" t="s">
        <v>678</v>
      </c>
      <c r="B241" s="1033" t="s">
        <v>677</v>
      </c>
      <c r="C241" s="1034" t="s">
        <v>153</v>
      </c>
      <c r="D241" s="1035" t="s">
        <v>519</v>
      </c>
      <c r="E241" s="1036"/>
      <c r="F241" s="769">
        <f>SUM(F242)</f>
        <v>0</v>
      </c>
      <c r="G241" s="896"/>
    </row>
    <row r="242" spans="1:7" ht="65.25" customHeight="1" hidden="1">
      <c r="A242" s="1110" t="s">
        <v>679</v>
      </c>
      <c r="B242" s="1018" t="s">
        <v>677</v>
      </c>
      <c r="C242" s="1019" t="s">
        <v>153</v>
      </c>
      <c r="D242" s="1020" t="s">
        <v>680</v>
      </c>
      <c r="E242" s="1021"/>
      <c r="F242" s="1022">
        <f>SUM(F243)</f>
        <v>0</v>
      </c>
      <c r="G242" s="896"/>
    </row>
    <row r="243" spans="1:7" ht="69" customHeight="1" hidden="1">
      <c r="A243" s="893" t="s">
        <v>163</v>
      </c>
      <c r="B243" s="872" t="s">
        <v>677</v>
      </c>
      <c r="C243" s="873" t="s">
        <v>153</v>
      </c>
      <c r="D243" s="874" t="s">
        <v>680</v>
      </c>
      <c r="E243" s="875" t="s">
        <v>164</v>
      </c>
      <c r="F243" s="966">
        <f>SUM('[1]прил5'!H172)</f>
        <v>0</v>
      </c>
      <c r="G243" s="896"/>
    </row>
    <row r="244" spans="1:7" ht="94.5" hidden="1">
      <c r="A244" s="1055" t="s">
        <v>681</v>
      </c>
      <c r="B244" s="1107" t="s">
        <v>682</v>
      </c>
      <c r="C244" s="1028" t="s">
        <v>518</v>
      </c>
      <c r="D244" s="1029" t="s">
        <v>519</v>
      </c>
      <c r="E244" s="1030"/>
      <c r="F244" s="1031">
        <f>SUM(F245)</f>
        <v>0</v>
      </c>
      <c r="G244" s="896"/>
    </row>
    <row r="245" spans="1:7" ht="57.75" customHeight="1" hidden="1">
      <c r="A245" s="1059" t="s">
        <v>683</v>
      </c>
      <c r="B245" s="1033" t="s">
        <v>682</v>
      </c>
      <c r="C245" s="1034" t="s">
        <v>153</v>
      </c>
      <c r="D245" s="1035" t="s">
        <v>519</v>
      </c>
      <c r="E245" s="1036"/>
      <c r="F245" s="769">
        <f>SUM(F246)</f>
        <v>0</v>
      </c>
      <c r="G245" s="896"/>
    </row>
    <row r="246" spans="1:7" ht="43.5" customHeight="1" hidden="1">
      <c r="A246" s="1046" t="s">
        <v>684</v>
      </c>
      <c r="B246" s="1018" t="s">
        <v>682</v>
      </c>
      <c r="C246" s="1019" t="s">
        <v>153</v>
      </c>
      <c r="D246" s="1020" t="s">
        <v>685</v>
      </c>
      <c r="E246" s="1021"/>
      <c r="F246" s="1022">
        <f>SUM(F247)</f>
        <v>0</v>
      </c>
      <c r="G246" s="896"/>
    </row>
    <row r="247" spans="1:7" ht="31.5" hidden="1">
      <c r="A247" s="765" t="s">
        <v>161</v>
      </c>
      <c r="B247" s="872" t="s">
        <v>682</v>
      </c>
      <c r="C247" s="873" t="s">
        <v>153</v>
      </c>
      <c r="D247" s="874" t="s">
        <v>685</v>
      </c>
      <c r="E247" s="875" t="s">
        <v>162</v>
      </c>
      <c r="F247" s="966">
        <f>SUM('[1]прил5'!H186)</f>
        <v>0</v>
      </c>
      <c r="G247" s="896"/>
    </row>
    <row r="248" spans="1:7" ht="51.75" customHeight="1" hidden="1">
      <c r="A248" s="1111" t="s">
        <v>686</v>
      </c>
      <c r="B248" s="1067" t="s">
        <v>687</v>
      </c>
      <c r="C248" s="1068" t="s">
        <v>518</v>
      </c>
      <c r="D248" s="1069" t="s">
        <v>519</v>
      </c>
      <c r="E248" s="1075"/>
      <c r="F248" s="965" t="e">
        <f>SUM(F249+F255)</f>
        <v>#REF!</v>
      </c>
      <c r="G248" s="896"/>
    </row>
    <row r="249" spans="1:7" ht="41.25" customHeight="1" hidden="1">
      <c r="A249" s="1037" t="s">
        <v>688</v>
      </c>
      <c r="B249" s="1056" t="s">
        <v>689</v>
      </c>
      <c r="C249" s="1057" t="s">
        <v>518</v>
      </c>
      <c r="D249" s="1058" t="s">
        <v>519</v>
      </c>
      <c r="E249" s="1076"/>
      <c r="F249" s="1031">
        <f>SUM(F250)</f>
        <v>32500</v>
      </c>
      <c r="G249" s="896"/>
    </row>
    <row r="250" spans="1:7" ht="51.75" customHeight="1" hidden="1">
      <c r="A250" s="1041" t="s">
        <v>690</v>
      </c>
      <c r="B250" s="1065" t="s">
        <v>689</v>
      </c>
      <c r="C250" s="1066" t="s">
        <v>153</v>
      </c>
      <c r="D250" s="1062" t="s">
        <v>519</v>
      </c>
      <c r="E250" s="1077"/>
      <c r="F250" s="769">
        <f>SUM(F251+F253)</f>
        <v>32500</v>
      </c>
      <c r="G250" s="896"/>
    </row>
    <row r="251" spans="1:7" ht="38.25" customHeight="1" hidden="1">
      <c r="A251" s="1046" t="s">
        <v>691</v>
      </c>
      <c r="B251" s="1071" t="s">
        <v>689</v>
      </c>
      <c r="C251" s="1072" t="s">
        <v>153</v>
      </c>
      <c r="D251" s="1054" t="s">
        <v>692</v>
      </c>
      <c r="E251" s="1078"/>
      <c r="F251" s="1022">
        <f>SUM(F252)</f>
        <v>30000</v>
      </c>
      <c r="G251" s="896"/>
    </row>
    <row r="252" spans="1:7" ht="54" customHeight="1" hidden="1">
      <c r="A252" s="765" t="s">
        <v>161</v>
      </c>
      <c r="B252" s="888" t="s">
        <v>689</v>
      </c>
      <c r="C252" s="889" t="s">
        <v>153</v>
      </c>
      <c r="D252" s="884" t="s">
        <v>692</v>
      </c>
      <c r="E252" s="891"/>
      <c r="F252" s="966">
        <f>SUM('[1]прил5'!H294+'[1]прил5'!H315+'[1]прил5'!H338)</f>
        <v>30000</v>
      </c>
      <c r="G252" s="896"/>
    </row>
    <row r="253" spans="1:7" ht="56.25" customHeight="1" hidden="1">
      <c r="A253" s="1046" t="s">
        <v>693</v>
      </c>
      <c r="B253" s="1071" t="s">
        <v>689</v>
      </c>
      <c r="C253" s="1072" t="s">
        <v>153</v>
      </c>
      <c r="D253" s="1054" t="s">
        <v>694</v>
      </c>
      <c r="E253" s="1078"/>
      <c r="F253" s="1022">
        <f>SUM(F254)</f>
        <v>2500</v>
      </c>
      <c r="G253" s="896"/>
    </row>
    <row r="254" spans="1:7" ht="78.75" customHeight="1" hidden="1">
      <c r="A254" s="765" t="s">
        <v>161</v>
      </c>
      <c r="B254" s="888" t="s">
        <v>689</v>
      </c>
      <c r="C254" s="889" t="s">
        <v>153</v>
      </c>
      <c r="D254" s="884" t="s">
        <v>694</v>
      </c>
      <c r="E254" s="891"/>
      <c r="F254" s="966">
        <f>SUM('[1]прил5'!H132)</f>
        <v>2500</v>
      </c>
      <c r="G254" s="896"/>
    </row>
    <row r="255" spans="1:7" ht="71.25" customHeight="1" hidden="1">
      <c r="A255" s="1055" t="s">
        <v>695</v>
      </c>
      <c r="B255" s="1056" t="s">
        <v>696</v>
      </c>
      <c r="C255" s="1057" t="s">
        <v>518</v>
      </c>
      <c r="D255" s="1058" t="s">
        <v>519</v>
      </c>
      <c r="E255" s="1076"/>
      <c r="F255" s="1031" t="e">
        <f>SUM(F256)</f>
        <v>#REF!</v>
      </c>
      <c r="G255" s="896"/>
    </row>
    <row r="256" spans="1:7" ht="66.75" customHeight="1" hidden="1">
      <c r="A256" s="1059" t="s">
        <v>697</v>
      </c>
      <c r="B256" s="1065" t="s">
        <v>696</v>
      </c>
      <c r="C256" s="1066" t="s">
        <v>153</v>
      </c>
      <c r="D256" s="1062" t="s">
        <v>519</v>
      </c>
      <c r="E256" s="1077"/>
      <c r="F256" s="769" t="e">
        <f>SUM(F257+F259)</f>
        <v>#REF!</v>
      </c>
      <c r="G256" s="896"/>
    </row>
    <row r="257" spans="1:7" ht="65.25" customHeight="1" hidden="1">
      <c r="A257" s="1046" t="s">
        <v>698</v>
      </c>
      <c r="B257" s="1071" t="s">
        <v>696</v>
      </c>
      <c r="C257" s="1072" t="s">
        <v>153</v>
      </c>
      <c r="D257" s="1054" t="s">
        <v>699</v>
      </c>
      <c r="E257" s="1078"/>
      <c r="F257" s="1022" t="e">
        <f>SUM(F258:G258)</f>
        <v>#REF!</v>
      </c>
      <c r="G257" s="896"/>
    </row>
    <row r="258" spans="1:7" ht="60" customHeight="1" hidden="1">
      <c r="A258" s="765" t="s">
        <v>160</v>
      </c>
      <c r="B258" s="888" t="s">
        <v>696</v>
      </c>
      <c r="C258" s="889" t="s">
        <v>153</v>
      </c>
      <c r="D258" s="884" t="s">
        <v>699</v>
      </c>
      <c r="E258" s="891" t="s">
        <v>155</v>
      </c>
      <c r="F258" s="966" t="e">
        <f>SUM('[1]прил5'!H63)</f>
        <v>#REF!</v>
      </c>
      <c r="G258" s="896"/>
    </row>
    <row r="259" spans="1:7" ht="62.25" customHeight="1" hidden="1">
      <c r="A259" s="1046" t="s">
        <v>700</v>
      </c>
      <c r="B259" s="1071" t="s">
        <v>696</v>
      </c>
      <c r="C259" s="1072" t="s">
        <v>153</v>
      </c>
      <c r="D259" s="1054" t="s">
        <v>701</v>
      </c>
      <c r="E259" s="1078"/>
      <c r="F259" s="1022" t="e">
        <f>SUM(F260)</f>
        <v>#REF!</v>
      </c>
      <c r="G259" s="896"/>
    </row>
    <row r="260" spans="1:7" ht="43.5" customHeight="1" hidden="1">
      <c r="A260" s="765" t="s">
        <v>160</v>
      </c>
      <c r="B260" s="888" t="s">
        <v>696</v>
      </c>
      <c r="C260" s="889" t="s">
        <v>153</v>
      </c>
      <c r="D260" s="884" t="s">
        <v>701</v>
      </c>
      <c r="E260" s="891" t="s">
        <v>155</v>
      </c>
      <c r="F260" s="966" t="e">
        <f>SUM('[1]прил5'!H65)</f>
        <v>#REF!</v>
      </c>
      <c r="G260" s="896"/>
    </row>
    <row r="261" spans="1:6" ht="94.5" hidden="1">
      <c r="A261" s="740" t="s">
        <v>766</v>
      </c>
      <c r="B261" s="1067" t="s">
        <v>231</v>
      </c>
      <c r="C261" s="1068" t="s">
        <v>518</v>
      </c>
      <c r="D261" s="1069" t="s">
        <v>519</v>
      </c>
      <c r="E261" s="1075"/>
      <c r="F261" s="965">
        <f>SUM(F268)</f>
        <v>0</v>
      </c>
    </row>
    <row r="262" spans="1:7" ht="135" customHeight="1" hidden="1">
      <c r="A262" s="1055" t="s">
        <v>767</v>
      </c>
      <c r="B262" s="1056" t="s">
        <v>232</v>
      </c>
      <c r="C262" s="1057" t="s">
        <v>518</v>
      </c>
      <c r="D262" s="1058" t="s">
        <v>519</v>
      </c>
      <c r="E262" s="1088"/>
      <c r="F262" s="1031" t="e">
        <f>SUM(F263)</f>
        <v>#REF!</v>
      </c>
      <c r="G262" s="896"/>
    </row>
    <row r="263" spans="1:7" ht="47.25" hidden="1">
      <c r="A263" s="1059" t="s">
        <v>702</v>
      </c>
      <c r="B263" s="1065" t="s">
        <v>232</v>
      </c>
      <c r="C263" s="1066" t="s">
        <v>153</v>
      </c>
      <c r="D263" s="1062" t="s">
        <v>519</v>
      </c>
      <c r="E263" s="1101"/>
      <c r="F263" s="769" t="e">
        <f>SUM(F264)</f>
        <v>#REF!</v>
      </c>
      <c r="G263" s="896"/>
    </row>
    <row r="264" spans="1:7" ht="31.5" hidden="1">
      <c r="A264" s="1046" t="s">
        <v>208</v>
      </c>
      <c r="B264" s="1071" t="s">
        <v>232</v>
      </c>
      <c r="C264" s="1072" t="s">
        <v>153</v>
      </c>
      <c r="D264" s="1054" t="s">
        <v>523</v>
      </c>
      <c r="E264" s="1103"/>
      <c r="F264" s="1022" t="e">
        <f>SUM(F265:F267)</f>
        <v>#REF!</v>
      </c>
      <c r="G264" s="896"/>
    </row>
    <row r="265" spans="1:7" ht="63" hidden="1">
      <c r="A265" s="765" t="s">
        <v>160</v>
      </c>
      <c r="B265" s="888" t="s">
        <v>232</v>
      </c>
      <c r="C265" s="889" t="s">
        <v>153</v>
      </c>
      <c r="D265" s="884" t="s">
        <v>523</v>
      </c>
      <c r="E265" s="892" t="s">
        <v>155</v>
      </c>
      <c r="F265" s="966" t="e">
        <f>SUM('[1]прил5'!H155)</f>
        <v>#REF!</v>
      </c>
      <c r="G265" s="896"/>
    </row>
    <row r="266" spans="1:7" ht="31.5" hidden="1">
      <c r="A266" s="765" t="s">
        <v>161</v>
      </c>
      <c r="B266" s="888" t="s">
        <v>232</v>
      </c>
      <c r="C266" s="889" t="s">
        <v>153</v>
      </c>
      <c r="D266" s="884" t="s">
        <v>523</v>
      </c>
      <c r="E266" s="892" t="s">
        <v>162</v>
      </c>
      <c r="F266" s="966" t="e">
        <f>SUM('[1]прил5'!H156)</f>
        <v>#REF!</v>
      </c>
      <c r="G266" s="896"/>
    </row>
    <row r="267" spans="1:7" ht="31.5" hidden="1">
      <c r="A267" s="765" t="s">
        <v>163</v>
      </c>
      <c r="B267" s="888" t="s">
        <v>232</v>
      </c>
      <c r="C267" s="889" t="s">
        <v>153</v>
      </c>
      <c r="D267" s="884" t="s">
        <v>523</v>
      </c>
      <c r="E267" s="892" t="s">
        <v>164</v>
      </c>
      <c r="F267" s="966" t="e">
        <f>SUM('[1]прил5'!H157)</f>
        <v>#REF!</v>
      </c>
      <c r="G267" s="896"/>
    </row>
    <row r="268" spans="1:7" ht="116.25" customHeight="1" hidden="1">
      <c r="A268" s="1055" t="s">
        <v>768</v>
      </c>
      <c r="B268" s="1056" t="s">
        <v>471</v>
      </c>
      <c r="C268" s="1057" t="s">
        <v>518</v>
      </c>
      <c r="D268" s="1058" t="s">
        <v>519</v>
      </c>
      <c r="E268" s="1088"/>
      <c r="F268" s="1031">
        <f>SUM(F269)</f>
        <v>0</v>
      </c>
      <c r="G268" s="896"/>
    </row>
    <row r="269" spans="1:7" ht="63" hidden="1">
      <c r="A269" s="1059" t="s">
        <v>480</v>
      </c>
      <c r="B269" s="1065" t="s">
        <v>471</v>
      </c>
      <c r="C269" s="1066" t="s">
        <v>153</v>
      </c>
      <c r="D269" s="1062" t="s">
        <v>519</v>
      </c>
      <c r="E269" s="1101"/>
      <c r="F269" s="769">
        <f>F282</f>
        <v>0</v>
      </c>
      <c r="G269" s="896"/>
    </row>
    <row r="270" spans="1:7" ht="31.5" hidden="1">
      <c r="A270" s="1046" t="s">
        <v>703</v>
      </c>
      <c r="B270" s="1071" t="s">
        <v>471</v>
      </c>
      <c r="C270" s="1072" t="s">
        <v>153</v>
      </c>
      <c r="D270" s="1054" t="s">
        <v>704</v>
      </c>
      <c r="E270" s="1103"/>
      <c r="F270" s="1022" t="e">
        <f>SUM(F271)</f>
        <v>#REF!</v>
      </c>
      <c r="G270" s="896"/>
    </row>
    <row r="271" spans="1:7" ht="31.5" hidden="1">
      <c r="A271" s="765" t="s">
        <v>161</v>
      </c>
      <c r="B271" s="888" t="s">
        <v>471</v>
      </c>
      <c r="C271" s="889" t="s">
        <v>153</v>
      </c>
      <c r="D271" s="884" t="s">
        <v>704</v>
      </c>
      <c r="E271" s="892" t="s">
        <v>162</v>
      </c>
      <c r="F271" s="966" t="e">
        <f>SUM('[1]прил5'!H86+'[1]прил5'!H252+'[1]прил5'!H299+'[1]прил5'!H343)</f>
        <v>#REF!</v>
      </c>
      <c r="G271" s="896"/>
    </row>
    <row r="272" spans="1:7" ht="31.5" hidden="1">
      <c r="A272" s="1046" t="s">
        <v>512</v>
      </c>
      <c r="B272" s="1071" t="s">
        <v>471</v>
      </c>
      <c r="C272" s="1072" t="s">
        <v>153</v>
      </c>
      <c r="D272" s="1054" t="s">
        <v>529</v>
      </c>
      <c r="E272" s="1103"/>
      <c r="F272" s="1022">
        <f>SUM(F273:F274)</f>
        <v>0</v>
      </c>
      <c r="G272" s="896"/>
    </row>
    <row r="273" spans="1:7" ht="63" hidden="1">
      <c r="A273" s="765" t="s">
        <v>160</v>
      </c>
      <c r="B273" s="888" t="s">
        <v>471</v>
      </c>
      <c r="C273" s="889" t="s">
        <v>153</v>
      </c>
      <c r="D273" s="884" t="s">
        <v>529</v>
      </c>
      <c r="E273" s="892" t="s">
        <v>155</v>
      </c>
      <c r="F273" s="966">
        <v>0</v>
      </c>
      <c r="G273" s="896"/>
    </row>
    <row r="274" spans="1:7" ht="43.5" customHeight="1" hidden="1">
      <c r="A274" s="135" t="s">
        <v>814</v>
      </c>
      <c r="B274" s="888" t="s">
        <v>471</v>
      </c>
      <c r="C274" s="889" t="s">
        <v>153</v>
      </c>
      <c r="D274" s="884" t="s">
        <v>529</v>
      </c>
      <c r="E274" s="892" t="s">
        <v>162</v>
      </c>
      <c r="F274" s="966">
        <v>0</v>
      </c>
      <c r="G274" s="896"/>
    </row>
    <row r="275" spans="1:7" ht="126" hidden="1">
      <c r="A275" s="1055" t="s">
        <v>705</v>
      </c>
      <c r="B275" s="1056" t="s">
        <v>706</v>
      </c>
      <c r="C275" s="1057" t="s">
        <v>518</v>
      </c>
      <c r="D275" s="1058" t="s">
        <v>519</v>
      </c>
      <c r="E275" s="1088"/>
      <c r="F275" s="1031">
        <f>SUM(F276)</f>
        <v>0</v>
      </c>
      <c r="G275" s="896"/>
    </row>
    <row r="276" spans="1:7" ht="63" hidden="1">
      <c r="A276" s="1059" t="s">
        <v>707</v>
      </c>
      <c r="B276" s="1065" t="s">
        <v>706</v>
      </c>
      <c r="C276" s="1066" t="s">
        <v>153</v>
      </c>
      <c r="D276" s="1062" t="s">
        <v>519</v>
      </c>
      <c r="E276" s="1101"/>
      <c r="F276" s="769">
        <f>SUM(F277)</f>
        <v>0</v>
      </c>
      <c r="G276" s="896"/>
    </row>
    <row r="277" spans="1:7" ht="47.25" hidden="1">
      <c r="A277" s="1046" t="s">
        <v>708</v>
      </c>
      <c r="B277" s="1071" t="s">
        <v>706</v>
      </c>
      <c r="C277" s="1072" t="s">
        <v>153</v>
      </c>
      <c r="D277" s="1054" t="s">
        <v>709</v>
      </c>
      <c r="E277" s="1103"/>
      <c r="F277" s="1022">
        <f>SUM(F278)</f>
        <v>0</v>
      </c>
      <c r="G277" s="896"/>
    </row>
    <row r="278" spans="1:7" ht="31.5" hidden="1">
      <c r="A278" s="765" t="s">
        <v>161</v>
      </c>
      <c r="B278" s="888" t="s">
        <v>706</v>
      </c>
      <c r="C278" s="889" t="s">
        <v>153</v>
      </c>
      <c r="D278" s="884" t="s">
        <v>709</v>
      </c>
      <c r="E278" s="892" t="s">
        <v>162</v>
      </c>
      <c r="F278" s="966">
        <f>SUM('[1]прил5'!H165)</f>
        <v>0</v>
      </c>
      <c r="G278" s="896"/>
    </row>
    <row r="279" spans="1:7" ht="63" hidden="1">
      <c r="A279" s="1073" t="s">
        <v>710</v>
      </c>
      <c r="B279" s="1067" t="s">
        <v>711</v>
      </c>
      <c r="C279" s="1068" t="s">
        <v>518</v>
      </c>
      <c r="D279" s="1069" t="s">
        <v>519</v>
      </c>
      <c r="E279" s="1075"/>
      <c r="F279" s="965" t="e">
        <f>SUM(F280+F286)</f>
        <v>#REF!</v>
      </c>
      <c r="G279" s="896"/>
    </row>
    <row r="280" spans="1:7" ht="78.75" hidden="1">
      <c r="A280" s="1055" t="s">
        <v>712</v>
      </c>
      <c r="B280" s="1056" t="s">
        <v>713</v>
      </c>
      <c r="C280" s="1057" t="s">
        <v>518</v>
      </c>
      <c r="D280" s="1058" t="s">
        <v>519</v>
      </c>
      <c r="E280" s="1076"/>
      <c r="F280" s="1031">
        <f>SUM(F281)</f>
        <v>0</v>
      </c>
      <c r="G280" s="896"/>
    </row>
    <row r="281" spans="1:7" ht="63" hidden="1">
      <c r="A281" s="1059" t="s">
        <v>714</v>
      </c>
      <c r="B281" s="1065" t="s">
        <v>713</v>
      </c>
      <c r="C281" s="1066" t="s">
        <v>154</v>
      </c>
      <c r="D281" s="1062" t="s">
        <v>519</v>
      </c>
      <c r="E281" s="1077"/>
      <c r="F281" s="769">
        <f>SUM(F282)</f>
        <v>0</v>
      </c>
      <c r="G281" s="896"/>
    </row>
    <row r="282" spans="1:7" ht="47.25" hidden="1">
      <c r="A282" s="1046" t="s">
        <v>715</v>
      </c>
      <c r="B282" s="1071" t="s">
        <v>713</v>
      </c>
      <c r="C282" s="1072" t="s">
        <v>154</v>
      </c>
      <c r="D282" s="1054" t="s">
        <v>716</v>
      </c>
      <c r="E282" s="1078"/>
      <c r="F282" s="1022">
        <f>SUM(F283)</f>
        <v>0</v>
      </c>
      <c r="G282" s="896"/>
    </row>
    <row r="283" spans="1:7" ht="31.5" hidden="1">
      <c r="A283" s="765" t="s">
        <v>530</v>
      </c>
      <c r="B283" s="888" t="s">
        <v>713</v>
      </c>
      <c r="C283" s="889" t="s">
        <v>154</v>
      </c>
      <c r="D283" s="884" t="s">
        <v>716</v>
      </c>
      <c r="E283" s="891" t="s">
        <v>531</v>
      </c>
      <c r="F283" s="966">
        <f>SUM('[1]прил5'!H498)</f>
        <v>0</v>
      </c>
      <c r="G283" s="896"/>
    </row>
    <row r="284" spans="1:7" ht="47.25" hidden="1">
      <c r="A284" s="1046" t="s">
        <v>717</v>
      </c>
      <c r="B284" s="1071" t="s">
        <v>713</v>
      </c>
      <c r="C284" s="1072"/>
      <c r="D284" s="1054" t="s">
        <v>718</v>
      </c>
      <c r="E284" s="1078"/>
      <c r="F284" s="1022">
        <f>SUM(F285)</f>
        <v>0</v>
      </c>
      <c r="G284" s="896"/>
    </row>
    <row r="285" spans="1:7" ht="15.75" hidden="1">
      <c r="A285" s="765" t="s">
        <v>530</v>
      </c>
      <c r="B285" s="888" t="s">
        <v>713</v>
      </c>
      <c r="C285" s="889"/>
      <c r="D285" s="884" t="s">
        <v>718</v>
      </c>
      <c r="E285" s="891" t="s">
        <v>531</v>
      </c>
      <c r="F285" s="966">
        <f>SUM('[1]прил5'!H504)</f>
        <v>0</v>
      </c>
      <c r="G285" s="896"/>
    </row>
    <row r="286" spans="1:7" ht="78.75" hidden="1">
      <c r="A286" s="1037" t="s">
        <v>719</v>
      </c>
      <c r="B286" s="1056" t="s">
        <v>720</v>
      </c>
      <c r="C286" s="1057" t="s">
        <v>518</v>
      </c>
      <c r="D286" s="1058" t="s">
        <v>519</v>
      </c>
      <c r="E286" s="1076"/>
      <c r="F286" s="1031" t="e">
        <f>SUM(F287)</f>
        <v>#REF!</v>
      </c>
      <c r="G286" s="896"/>
    </row>
    <row r="287" spans="1:7" ht="94.5" hidden="1">
      <c r="A287" s="1059" t="s">
        <v>721</v>
      </c>
      <c r="B287" s="1065" t="s">
        <v>720</v>
      </c>
      <c r="C287" s="1066" t="s">
        <v>153</v>
      </c>
      <c r="D287" s="1062" t="s">
        <v>519</v>
      </c>
      <c r="E287" s="1077"/>
      <c r="F287" s="769" t="e">
        <f>SUM(F288)</f>
        <v>#REF!</v>
      </c>
      <c r="G287" s="896"/>
    </row>
    <row r="288" spans="1:7" ht="31.5" hidden="1">
      <c r="A288" s="1051" t="s">
        <v>212</v>
      </c>
      <c r="B288" s="1071" t="s">
        <v>720</v>
      </c>
      <c r="C288" s="1072" t="s">
        <v>153</v>
      </c>
      <c r="D288" s="1054" t="s">
        <v>540</v>
      </c>
      <c r="E288" s="1078"/>
      <c r="F288" s="1022" t="e">
        <f>SUM(F289:F290)</f>
        <v>#REF!</v>
      </c>
      <c r="G288" s="896"/>
    </row>
    <row r="289" spans="1:7" ht="63" hidden="1">
      <c r="A289" s="878" t="s">
        <v>160</v>
      </c>
      <c r="B289" s="888" t="s">
        <v>720</v>
      </c>
      <c r="C289" s="889" t="s">
        <v>153</v>
      </c>
      <c r="D289" s="884" t="s">
        <v>540</v>
      </c>
      <c r="E289" s="891" t="s">
        <v>155</v>
      </c>
      <c r="F289" s="966" t="e">
        <f>SUM('[1]прил5'!H91)</f>
        <v>#REF!</v>
      </c>
      <c r="G289" s="896"/>
    </row>
    <row r="290" spans="1:7" ht="31.5" hidden="1">
      <c r="A290" s="878" t="s">
        <v>163</v>
      </c>
      <c r="B290" s="888" t="s">
        <v>720</v>
      </c>
      <c r="C290" s="889" t="s">
        <v>153</v>
      </c>
      <c r="D290" s="884" t="s">
        <v>540</v>
      </c>
      <c r="E290" s="891" t="s">
        <v>164</v>
      </c>
      <c r="F290" s="966" t="e">
        <f>SUM('[1]прил5'!H92)</f>
        <v>#REF!</v>
      </c>
      <c r="G290" s="896"/>
    </row>
    <row r="291" spans="1:7" ht="47.25" hidden="1">
      <c r="A291" s="740" t="s">
        <v>722</v>
      </c>
      <c r="B291" s="1067" t="s">
        <v>723</v>
      </c>
      <c r="C291" s="1068" t="s">
        <v>518</v>
      </c>
      <c r="D291" s="1069" t="s">
        <v>519</v>
      </c>
      <c r="E291" s="1075"/>
      <c r="F291" s="965">
        <f>SUM(F292+F296)</f>
        <v>0</v>
      </c>
      <c r="G291" s="896"/>
    </row>
    <row r="292" spans="1:7" ht="78.75" hidden="1">
      <c r="A292" s="1037" t="s">
        <v>724</v>
      </c>
      <c r="B292" s="1056" t="s">
        <v>725</v>
      </c>
      <c r="C292" s="1057" t="s">
        <v>518</v>
      </c>
      <c r="D292" s="1058" t="s">
        <v>519</v>
      </c>
      <c r="E292" s="1076"/>
      <c r="F292" s="1031">
        <f>SUM(F293)</f>
        <v>0</v>
      </c>
      <c r="G292" s="896"/>
    </row>
    <row r="293" spans="1:7" ht="47.25" hidden="1">
      <c r="A293" s="1041" t="s">
        <v>726</v>
      </c>
      <c r="B293" s="1065" t="s">
        <v>725</v>
      </c>
      <c r="C293" s="1066" t="s">
        <v>154</v>
      </c>
      <c r="D293" s="1062" t="s">
        <v>519</v>
      </c>
      <c r="E293" s="1077"/>
      <c r="F293" s="769">
        <f>SUM(F294)</f>
        <v>0</v>
      </c>
      <c r="G293" s="896"/>
    </row>
    <row r="294" spans="1:7" ht="31.5" hidden="1">
      <c r="A294" s="1051" t="s">
        <v>727</v>
      </c>
      <c r="B294" s="1071" t="s">
        <v>725</v>
      </c>
      <c r="C294" s="1072" t="s">
        <v>154</v>
      </c>
      <c r="D294" s="1054" t="s">
        <v>728</v>
      </c>
      <c r="E294" s="1078"/>
      <c r="F294" s="1022">
        <f>SUM(F295)</f>
        <v>0</v>
      </c>
      <c r="G294" s="896"/>
    </row>
    <row r="295" spans="1:7" ht="31.5" hidden="1">
      <c r="A295" s="878" t="s">
        <v>161</v>
      </c>
      <c r="B295" s="888" t="s">
        <v>725</v>
      </c>
      <c r="C295" s="889" t="s">
        <v>154</v>
      </c>
      <c r="D295" s="884" t="s">
        <v>728</v>
      </c>
      <c r="E295" s="891" t="s">
        <v>162</v>
      </c>
      <c r="F295" s="966">
        <f>SUM('[1]прил5'!H363)</f>
        <v>0</v>
      </c>
      <c r="G295" s="896"/>
    </row>
    <row r="296" spans="1:7" ht="63" hidden="1">
      <c r="A296" s="1055" t="s">
        <v>729</v>
      </c>
      <c r="B296" s="1056" t="s">
        <v>730</v>
      </c>
      <c r="C296" s="1057" t="s">
        <v>518</v>
      </c>
      <c r="D296" s="1058" t="s">
        <v>519</v>
      </c>
      <c r="E296" s="1076"/>
      <c r="F296" s="1031">
        <f>SUM(F298)</f>
        <v>0</v>
      </c>
      <c r="G296" s="896"/>
    </row>
    <row r="297" spans="1:7" ht="78.75" hidden="1">
      <c r="A297" s="1059" t="s">
        <v>731</v>
      </c>
      <c r="B297" s="1065" t="s">
        <v>730</v>
      </c>
      <c r="C297" s="1066" t="s">
        <v>153</v>
      </c>
      <c r="D297" s="1062" t="s">
        <v>519</v>
      </c>
      <c r="E297" s="1077"/>
      <c r="F297" s="769"/>
      <c r="G297" s="896"/>
    </row>
    <row r="298" spans="1:7" ht="47.25" hidden="1">
      <c r="A298" s="1046" t="s">
        <v>732</v>
      </c>
      <c r="B298" s="1071" t="s">
        <v>730</v>
      </c>
      <c r="C298" s="1072" t="s">
        <v>153</v>
      </c>
      <c r="D298" s="1054" t="s">
        <v>733</v>
      </c>
      <c r="E298" s="1078"/>
      <c r="F298" s="1022">
        <f>SUM(F299)</f>
        <v>0</v>
      </c>
      <c r="G298" s="896"/>
    </row>
    <row r="299" spans="1:7" ht="7.5" customHeight="1" hidden="1">
      <c r="A299" s="765" t="s">
        <v>163</v>
      </c>
      <c r="B299" s="888" t="s">
        <v>730</v>
      </c>
      <c r="C299" s="889" t="s">
        <v>153</v>
      </c>
      <c r="D299" s="884" t="s">
        <v>733</v>
      </c>
      <c r="E299" s="891" t="s">
        <v>164</v>
      </c>
      <c r="F299" s="966">
        <f>SUM('[1]прил5'!H202)</f>
        <v>0</v>
      </c>
      <c r="G299" s="896"/>
    </row>
    <row r="300" spans="1:7" ht="63" hidden="1">
      <c r="A300" s="740" t="s">
        <v>485</v>
      </c>
      <c r="B300" s="1067" t="s">
        <v>507</v>
      </c>
      <c r="C300" s="1068" t="s">
        <v>518</v>
      </c>
      <c r="D300" s="1069" t="s">
        <v>519</v>
      </c>
      <c r="E300" s="1075"/>
      <c r="F300" s="965">
        <f>SUM(F301)</f>
        <v>0</v>
      </c>
      <c r="G300" s="896"/>
    </row>
    <row r="301" spans="1:7" ht="94.5" hidden="1">
      <c r="A301" s="1112" t="s">
        <v>486</v>
      </c>
      <c r="B301" s="1113" t="s">
        <v>734</v>
      </c>
      <c r="C301" s="1114" t="s">
        <v>518</v>
      </c>
      <c r="D301" s="1115" t="s">
        <v>519</v>
      </c>
      <c r="E301" s="1116"/>
      <c r="F301" s="1117">
        <f>SUM(F302)</f>
        <v>0</v>
      </c>
      <c r="G301" s="896"/>
    </row>
    <row r="302" spans="1:7" ht="63" hidden="1">
      <c r="A302" s="1059" t="s">
        <v>769</v>
      </c>
      <c r="B302" s="1065" t="s">
        <v>734</v>
      </c>
      <c r="C302" s="1066" t="s">
        <v>154</v>
      </c>
      <c r="D302" s="1062" t="s">
        <v>519</v>
      </c>
      <c r="E302" s="1077"/>
      <c r="F302" s="769">
        <f>SUM(F303)</f>
        <v>0</v>
      </c>
      <c r="G302" s="896"/>
    </row>
    <row r="303" spans="1:7" ht="47.25" hidden="1">
      <c r="A303" s="1046" t="s">
        <v>735</v>
      </c>
      <c r="B303" s="1071" t="s">
        <v>734</v>
      </c>
      <c r="C303" s="1072" t="s">
        <v>154</v>
      </c>
      <c r="D303" s="1054" t="s">
        <v>736</v>
      </c>
      <c r="E303" s="1078"/>
      <c r="F303" s="1022">
        <f>SUM(F304)</f>
        <v>0</v>
      </c>
      <c r="G303" s="896"/>
    </row>
    <row r="304" spans="1:7" ht="31.5" hidden="1">
      <c r="A304" s="725" t="s">
        <v>737</v>
      </c>
      <c r="B304" s="888" t="s">
        <v>734</v>
      </c>
      <c r="C304" s="889" t="s">
        <v>154</v>
      </c>
      <c r="D304" s="884" t="s">
        <v>736</v>
      </c>
      <c r="E304" s="891" t="s">
        <v>631</v>
      </c>
      <c r="F304" s="966">
        <v>0</v>
      </c>
      <c r="G304" s="896"/>
    </row>
    <row r="305" spans="1:6" ht="47.25" hidden="1">
      <c r="A305" s="740" t="s">
        <v>738</v>
      </c>
      <c r="B305" s="1002" t="s">
        <v>739</v>
      </c>
      <c r="C305" s="1003" t="s">
        <v>518</v>
      </c>
      <c r="D305" s="1004" t="s">
        <v>519</v>
      </c>
      <c r="E305" s="1085"/>
      <c r="F305" s="965" t="e">
        <f>SUM(F306)</f>
        <v>#REF!</v>
      </c>
    </row>
    <row r="306" spans="1:7" ht="63" hidden="1">
      <c r="A306" s="1055" t="s">
        <v>740</v>
      </c>
      <c r="B306" s="1107" t="s">
        <v>741</v>
      </c>
      <c r="C306" s="1028" t="s">
        <v>518</v>
      </c>
      <c r="D306" s="1029" t="s">
        <v>519</v>
      </c>
      <c r="E306" s="1118"/>
      <c r="F306" s="1031" t="e">
        <f>SUM(F307)</f>
        <v>#REF!</v>
      </c>
      <c r="G306" s="896"/>
    </row>
    <row r="307" spans="1:7" ht="63" hidden="1">
      <c r="A307" s="1059" t="s">
        <v>742</v>
      </c>
      <c r="B307" s="1033" t="s">
        <v>741</v>
      </c>
      <c r="C307" s="1034" t="s">
        <v>154</v>
      </c>
      <c r="D307" s="1035" t="s">
        <v>519</v>
      </c>
      <c r="E307" s="1119"/>
      <c r="F307" s="769" t="e">
        <f>SUM(F308)</f>
        <v>#REF!</v>
      </c>
      <c r="G307" s="896"/>
    </row>
    <row r="308" spans="1:7" ht="47.25" hidden="1">
      <c r="A308" s="1046" t="s">
        <v>743</v>
      </c>
      <c r="B308" s="1018" t="s">
        <v>741</v>
      </c>
      <c r="C308" s="1019" t="s">
        <v>154</v>
      </c>
      <c r="D308" s="1020" t="s">
        <v>744</v>
      </c>
      <c r="E308" s="1025"/>
      <c r="F308" s="1022" t="e">
        <f>SUM(F309)</f>
        <v>#REF!</v>
      </c>
      <c r="G308" s="896"/>
    </row>
    <row r="309" spans="1:7" ht="63" hidden="1">
      <c r="A309" s="765" t="s">
        <v>160</v>
      </c>
      <c r="B309" s="872" t="s">
        <v>741</v>
      </c>
      <c r="C309" s="873" t="s">
        <v>154</v>
      </c>
      <c r="D309" s="874" t="s">
        <v>744</v>
      </c>
      <c r="E309" s="894" t="s">
        <v>155</v>
      </c>
      <c r="F309" s="966" t="e">
        <f>SUM('[1]прил5'!H70)</f>
        <v>#REF!</v>
      </c>
      <c r="G309" s="896"/>
    </row>
    <row r="310" spans="1:7" ht="31.5">
      <c r="A310" s="1111" t="s">
        <v>236</v>
      </c>
      <c r="B310" s="1067" t="s">
        <v>745</v>
      </c>
      <c r="C310" s="1068" t="s">
        <v>518</v>
      </c>
      <c r="D310" s="1069" t="s">
        <v>519</v>
      </c>
      <c r="E310" s="1075"/>
      <c r="F310" s="965">
        <f>SUM(F311)</f>
        <v>150000</v>
      </c>
      <c r="G310" s="896"/>
    </row>
    <row r="311" spans="1:7" ht="31.5">
      <c r="A311" s="1055" t="s">
        <v>238</v>
      </c>
      <c r="B311" s="1056" t="s">
        <v>237</v>
      </c>
      <c r="C311" s="1057" t="s">
        <v>518</v>
      </c>
      <c r="D311" s="1058" t="s">
        <v>519</v>
      </c>
      <c r="E311" s="1076"/>
      <c r="F311" s="1031">
        <f>SUM(F312)</f>
        <v>150000</v>
      </c>
      <c r="G311" s="896"/>
    </row>
    <row r="312" spans="1:7" ht="31.5">
      <c r="A312" s="1046" t="s">
        <v>212</v>
      </c>
      <c r="B312" s="1071" t="s">
        <v>237</v>
      </c>
      <c r="C312" s="1072" t="s">
        <v>518</v>
      </c>
      <c r="D312" s="1054" t="s">
        <v>540</v>
      </c>
      <c r="E312" s="1078"/>
      <c r="F312" s="1022">
        <f>SUM(F313)</f>
        <v>150000</v>
      </c>
      <c r="G312" s="896"/>
    </row>
    <row r="313" spans="1:7" ht="63">
      <c r="A313" s="765" t="s">
        <v>160</v>
      </c>
      <c r="B313" s="888" t="s">
        <v>237</v>
      </c>
      <c r="C313" s="889" t="s">
        <v>518</v>
      </c>
      <c r="D313" s="884" t="s">
        <v>540</v>
      </c>
      <c r="E313" s="891" t="s">
        <v>155</v>
      </c>
      <c r="F313" s="966">
        <v>150000</v>
      </c>
      <c r="G313" s="896"/>
    </row>
    <row r="314" spans="1:7" ht="31.5">
      <c r="A314" s="1111" t="s">
        <v>240</v>
      </c>
      <c r="B314" s="1067" t="s">
        <v>239</v>
      </c>
      <c r="C314" s="1068" t="s">
        <v>518</v>
      </c>
      <c r="D314" s="1069" t="s">
        <v>519</v>
      </c>
      <c r="E314" s="1075"/>
      <c r="F314" s="965">
        <f>SUM(F315)</f>
        <v>279000</v>
      </c>
      <c r="G314" s="896"/>
    </row>
    <row r="315" spans="1:7" ht="48" customHeight="1">
      <c r="A315" s="1055" t="s">
        <v>242</v>
      </c>
      <c r="B315" s="1056" t="s">
        <v>241</v>
      </c>
      <c r="C315" s="1057" t="s">
        <v>518</v>
      </c>
      <c r="D315" s="1058" t="s">
        <v>519</v>
      </c>
      <c r="E315" s="1076"/>
      <c r="F315" s="1031">
        <f>SUM(F316)</f>
        <v>279000</v>
      </c>
      <c r="G315" s="896"/>
    </row>
    <row r="316" spans="1:7" ht="48.75" customHeight="1">
      <c r="A316" s="1046" t="s">
        <v>212</v>
      </c>
      <c r="B316" s="1071" t="s">
        <v>241</v>
      </c>
      <c r="C316" s="1072" t="s">
        <v>518</v>
      </c>
      <c r="D316" s="1054" t="s">
        <v>540</v>
      </c>
      <c r="E316" s="1078"/>
      <c r="F316" s="1022">
        <f>SUM(F317:F318)</f>
        <v>279000</v>
      </c>
      <c r="G316" s="896"/>
    </row>
    <row r="317" spans="1:7" ht="63">
      <c r="A317" s="765" t="s">
        <v>160</v>
      </c>
      <c r="B317" s="888" t="s">
        <v>241</v>
      </c>
      <c r="C317" s="889" t="s">
        <v>518</v>
      </c>
      <c r="D317" s="884" t="s">
        <v>540</v>
      </c>
      <c r="E317" s="891" t="s">
        <v>155</v>
      </c>
      <c r="F317" s="966">
        <v>269000</v>
      </c>
      <c r="G317" s="896"/>
    </row>
    <row r="318" spans="1:7" ht="31.5">
      <c r="A318" s="765" t="s">
        <v>163</v>
      </c>
      <c r="B318" s="888" t="s">
        <v>241</v>
      </c>
      <c r="C318" s="889" t="s">
        <v>518</v>
      </c>
      <c r="D318" s="884" t="s">
        <v>540</v>
      </c>
      <c r="E318" s="891" t="s">
        <v>164</v>
      </c>
      <c r="F318" s="966">
        <v>10000</v>
      </c>
      <c r="G318" s="896"/>
    </row>
    <row r="319" spans="1:7" ht="31.5" hidden="1">
      <c r="A319" s="1111" t="s">
        <v>746</v>
      </c>
      <c r="B319" s="1067" t="s">
        <v>747</v>
      </c>
      <c r="C319" s="1068" t="s">
        <v>518</v>
      </c>
      <c r="D319" s="1069" t="s">
        <v>519</v>
      </c>
      <c r="E319" s="1075"/>
      <c r="F319" s="965" t="e">
        <f>SUM(F320)</f>
        <v>#REF!</v>
      </c>
      <c r="G319" s="896"/>
    </row>
    <row r="320" spans="1:7" ht="31.5" hidden="1">
      <c r="A320" s="1055" t="s">
        <v>748</v>
      </c>
      <c r="B320" s="1056" t="s">
        <v>749</v>
      </c>
      <c r="C320" s="1057" t="s">
        <v>518</v>
      </c>
      <c r="D320" s="1058" t="s">
        <v>519</v>
      </c>
      <c r="E320" s="1076"/>
      <c r="F320" s="1031" t="e">
        <f>SUM(F321)</f>
        <v>#REF!</v>
      </c>
      <c r="G320" s="896"/>
    </row>
    <row r="321" spans="1:7" ht="31.5" hidden="1">
      <c r="A321" s="1046" t="s">
        <v>212</v>
      </c>
      <c r="B321" s="1071" t="s">
        <v>749</v>
      </c>
      <c r="C321" s="1072" t="s">
        <v>518</v>
      </c>
      <c r="D321" s="1054" t="s">
        <v>540</v>
      </c>
      <c r="E321" s="1078"/>
      <c r="F321" s="1022" t="e">
        <f>SUM(F322)</f>
        <v>#REF!</v>
      </c>
      <c r="G321" s="896"/>
    </row>
    <row r="322" spans="1:7" ht="63" hidden="1">
      <c r="A322" s="765" t="s">
        <v>160</v>
      </c>
      <c r="B322" s="888" t="s">
        <v>749</v>
      </c>
      <c r="C322" s="889" t="s">
        <v>518</v>
      </c>
      <c r="D322" s="884" t="s">
        <v>540</v>
      </c>
      <c r="E322" s="891" t="s">
        <v>155</v>
      </c>
      <c r="F322" s="966" t="e">
        <f>SUM('[1]прил5'!H30)</f>
        <v>#REF!</v>
      </c>
      <c r="G322" s="896"/>
    </row>
    <row r="323" spans="1:7" ht="31.5" hidden="1">
      <c r="A323" s="1111" t="s">
        <v>750</v>
      </c>
      <c r="B323" s="1067" t="s">
        <v>751</v>
      </c>
      <c r="C323" s="1068" t="s">
        <v>518</v>
      </c>
      <c r="D323" s="1069" t="s">
        <v>519</v>
      </c>
      <c r="E323" s="1075"/>
      <c r="F323" s="965" t="e">
        <f>SUM(F324)</f>
        <v>#REF!</v>
      </c>
      <c r="G323" s="896"/>
    </row>
    <row r="324" spans="1:7" ht="31.5" hidden="1">
      <c r="A324" s="1055" t="s">
        <v>752</v>
      </c>
      <c r="B324" s="1056" t="s">
        <v>753</v>
      </c>
      <c r="C324" s="1057" t="s">
        <v>518</v>
      </c>
      <c r="D324" s="1058" t="s">
        <v>519</v>
      </c>
      <c r="E324" s="1076"/>
      <c r="F324" s="1031" t="e">
        <f>SUM(F325)</f>
        <v>#REF!</v>
      </c>
      <c r="G324" s="896"/>
    </row>
    <row r="325" spans="1:7" ht="31.5" hidden="1">
      <c r="A325" s="1046" t="s">
        <v>212</v>
      </c>
      <c r="B325" s="1071" t="s">
        <v>753</v>
      </c>
      <c r="C325" s="1072" t="s">
        <v>518</v>
      </c>
      <c r="D325" s="1054" t="s">
        <v>540</v>
      </c>
      <c r="E325" s="1078"/>
      <c r="F325" s="1022" t="e">
        <f>SUM(F326:F327)</f>
        <v>#REF!</v>
      </c>
      <c r="G325" s="896"/>
    </row>
    <row r="326" spans="1:7" ht="63" hidden="1">
      <c r="A326" s="765" t="s">
        <v>160</v>
      </c>
      <c r="B326" s="888" t="s">
        <v>753</v>
      </c>
      <c r="C326" s="889" t="s">
        <v>518</v>
      </c>
      <c r="D326" s="884" t="s">
        <v>540</v>
      </c>
      <c r="E326" s="891" t="s">
        <v>155</v>
      </c>
      <c r="F326" s="966" t="e">
        <f>SUM('[1]прил5'!H34)</f>
        <v>#REF!</v>
      </c>
      <c r="G326" s="896"/>
    </row>
    <row r="327" spans="1:7" ht="31.5" hidden="1">
      <c r="A327" s="765" t="s">
        <v>163</v>
      </c>
      <c r="B327" s="888" t="s">
        <v>753</v>
      </c>
      <c r="C327" s="889" t="s">
        <v>518</v>
      </c>
      <c r="D327" s="884" t="s">
        <v>540</v>
      </c>
      <c r="E327" s="891" t="s">
        <v>164</v>
      </c>
      <c r="F327" s="966" t="e">
        <f>SUM('[1]прил5'!H35)</f>
        <v>#REF!</v>
      </c>
      <c r="G327" s="896"/>
    </row>
    <row r="328" spans="1:7" ht="31.5">
      <c r="A328" s="1111" t="s">
        <v>244</v>
      </c>
      <c r="B328" s="1067" t="s">
        <v>243</v>
      </c>
      <c r="C328" s="1068" t="s">
        <v>518</v>
      </c>
      <c r="D328" s="1069" t="s">
        <v>519</v>
      </c>
      <c r="E328" s="1075"/>
      <c r="F328" s="965">
        <f>SUM(F329)</f>
        <v>1000</v>
      </c>
      <c r="G328" s="896"/>
    </row>
    <row r="329" spans="1:7" ht="31.5">
      <c r="A329" s="1055" t="s">
        <v>1129</v>
      </c>
      <c r="B329" s="1056" t="s">
        <v>245</v>
      </c>
      <c r="C329" s="1057" t="s">
        <v>518</v>
      </c>
      <c r="D329" s="1058" t="s">
        <v>519</v>
      </c>
      <c r="E329" s="1076"/>
      <c r="F329" s="1031">
        <f>SUM(F330)</f>
        <v>1000</v>
      </c>
      <c r="G329" s="896"/>
    </row>
    <row r="330" spans="1:7" ht="31.5">
      <c r="A330" s="1046" t="s">
        <v>247</v>
      </c>
      <c r="B330" s="1071" t="s">
        <v>245</v>
      </c>
      <c r="C330" s="1072" t="s">
        <v>518</v>
      </c>
      <c r="D330" s="1054" t="s">
        <v>754</v>
      </c>
      <c r="E330" s="1078"/>
      <c r="F330" s="1022">
        <f>SUM(F331)</f>
        <v>1000</v>
      </c>
      <c r="G330" s="896"/>
    </row>
    <row r="331" spans="1:7" ht="39" customHeight="1">
      <c r="A331" s="135" t="s">
        <v>814</v>
      </c>
      <c r="B331" s="888" t="s">
        <v>245</v>
      </c>
      <c r="C331" s="889" t="s">
        <v>518</v>
      </c>
      <c r="D331" s="884" t="s">
        <v>754</v>
      </c>
      <c r="E331" s="891" t="s">
        <v>162</v>
      </c>
      <c r="F331" s="966">
        <v>1000</v>
      </c>
      <c r="G331" s="896"/>
    </row>
    <row r="332" spans="1:7" ht="31.5" hidden="1">
      <c r="A332" s="765" t="s">
        <v>163</v>
      </c>
      <c r="B332" s="888" t="s">
        <v>245</v>
      </c>
      <c r="C332" s="889" t="s">
        <v>518</v>
      </c>
      <c r="D332" s="884" t="s">
        <v>754</v>
      </c>
      <c r="E332" s="891" t="s">
        <v>164</v>
      </c>
      <c r="F332" s="966" t="e">
        <f>SUM('[1]прил5'!#REF!)</f>
        <v>#REF!</v>
      </c>
      <c r="G332" s="896"/>
    </row>
    <row r="333" spans="1:7" ht="31.5">
      <c r="A333" s="1120" t="s">
        <v>249</v>
      </c>
      <c r="B333" s="1067" t="s">
        <v>248</v>
      </c>
      <c r="C333" s="1068" t="s">
        <v>518</v>
      </c>
      <c r="D333" s="1069" t="s">
        <v>519</v>
      </c>
      <c r="E333" s="1075"/>
      <c r="F333" s="965">
        <f>SUM(F334)</f>
        <v>69019</v>
      </c>
      <c r="G333" s="896"/>
    </row>
    <row r="334" spans="1:7" ht="31.5">
      <c r="A334" s="1121" t="s">
        <v>251</v>
      </c>
      <c r="B334" s="1122" t="s">
        <v>250</v>
      </c>
      <c r="C334" s="1123" t="s">
        <v>518</v>
      </c>
      <c r="D334" s="1124" t="s">
        <v>519</v>
      </c>
      <c r="E334" s="1125"/>
      <c r="F334" s="1126">
        <v>69019</v>
      </c>
      <c r="G334" s="896"/>
    </row>
    <row r="335" spans="1:7" ht="31.5">
      <c r="A335" s="1127" t="s">
        <v>253</v>
      </c>
      <c r="B335" s="1071" t="s">
        <v>250</v>
      </c>
      <c r="C335" s="1072" t="s">
        <v>518</v>
      </c>
      <c r="D335" s="1054" t="s">
        <v>755</v>
      </c>
      <c r="E335" s="1078"/>
      <c r="F335" s="1022">
        <v>69019</v>
      </c>
      <c r="G335" s="896"/>
    </row>
    <row r="336" spans="1:7" ht="63">
      <c r="A336" s="765" t="s">
        <v>160</v>
      </c>
      <c r="B336" s="888" t="s">
        <v>250</v>
      </c>
      <c r="C336" s="889" t="s">
        <v>518</v>
      </c>
      <c r="D336" s="884" t="s">
        <v>755</v>
      </c>
      <c r="E336" s="891" t="s">
        <v>155</v>
      </c>
      <c r="F336" s="966">
        <v>69019</v>
      </c>
      <c r="G336" s="896"/>
    </row>
    <row r="337" spans="1:7" ht="31.5" customHeight="1" hidden="1">
      <c r="A337" s="135" t="s">
        <v>814</v>
      </c>
      <c r="B337" s="888" t="s">
        <v>250</v>
      </c>
      <c r="C337" s="889" t="s">
        <v>518</v>
      </c>
      <c r="D337" s="884" t="s">
        <v>755</v>
      </c>
      <c r="E337" s="1129" t="s">
        <v>162</v>
      </c>
      <c r="F337" s="1022">
        <v>22919</v>
      </c>
      <c r="G337" s="896"/>
    </row>
    <row r="338" spans="1:7" ht="40.5" customHeight="1">
      <c r="A338" s="1128" t="s">
        <v>191</v>
      </c>
      <c r="B338" s="1718" t="s">
        <v>1127</v>
      </c>
      <c r="C338" s="1719"/>
      <c r="D338" s="1720"/>
      <c r="E338" s="1289"/>
      <c r="F338" s="1290">
        <v>23000</v>
      </c>
      <c r="G338" s="896"/>
    </row>
    <row r="339" spans="1:7" ht="31.5" customHeight="1">
      <c r="A339" s="137" t="s">
        <v>192</v>
      </c>
      <c r="B339" s="1715" t="s">
        <v>1127</v>
      </c>
      <c r="C339" s="1716"/>
      <c r="D339" s="1717"/>
      <c r="E339" s="891" t="s">
        <v>193</v>
      </c>
      <c r="F339" s="966">
        <v>23000</v>
      </c>
      <c r="G339" s="896"/>
    </row>
    <row r="340" spans="1:7" ht="31.5">
      <c r="A340" s="1127" t="s">
        <v>368</v>
      </c>
      <c r="B340" s="1071" t="s">
        <v>250</v>
      </c>
      <c r="C340" s="1072" t="s">
        <v>518</v>
      </c>
      <c r="D340" s="1054" t="s">
        <v>756</v>
      </c>
      <c r="E340" s="1078"/>
      <c r="F340" s="1022">
        <f>SUM(F341)</f>
        <v>15963</v>
      </c>
      <c r="G340" s="896"/>
    </row>
    <row r="341" spans="1:7" ht="39" customHeight="1">
      <c r="A341" s="135" t="s">
        <v>814</v>
      </c>
      <c r="B341" s="888" t="s">
        <v>250</v>
      </c>
      <c r="C341" s="889" t="s">
        <v>518</v>
      </c>
      <c r="D341" s="884" t="s">
        <v>756</v>
      </c>
      <c r="E341" s="891" t="s">
        <v>162</v>
      </c>
      <c r="F341" s="966">
        <v>15963</v>
      </c>
      <c r="G341" s="896"/>
    </row>
    <row r="342" spans="1:7" ht="31.5">
      <c r="A342" s="1111" t="s">
        <v>513</v>
      </c>
      <c r="B342" s="1067" t="s">
        <v>757</v>
      </c>
      <c r="C342" s="1068" t="s">
        <v>518</v>
      </c>
      <c r="D342" s="1069" t="s">
        <v>519</v>
      </c>
      <c r="E342" s="1075"/>
      <c r="F342" s="965">
        <f>SUM(F343)</f>
        <v>664400</v>
      </c>
      <c r="G342" s="896"/>
    </row>
    <row r="343" spans="1:7" ht="47.25">
      <c r="A343" s="1055" t="s">
        <v>514</v>
      </c>
      <c r="B343" s="1056" t="s">
        <v>515</v>
      </c>
      <c r="C343" s="1057" t="s">
        <v>518</v>
      </c>
      <c r="D343" s="1058" t="s">
        <v>519</v>
      </c>
      <c r="E343" s="1076"/>
      <c r="F343" s="1031">
        <f>SUM(F344)</f>
        <v>664400</v>
      </c>
      <c r="G343" s="896"/>
    </row>
    <row r="344" spans="1:7" ht="31.5">
      <c r="A344" s="1046" t="s">
        <v>208</v>
      </c>
      <c r="B344" s="1071" t="s">
        <v>515</v>
      </c>
      <c r="C344" s="1072" t="s">
        <v>518</v>
      </c>
      <c r="D344" s="1054" t="s">
        <v>523</v>
      </c>
      <c r="E344" s="1078"/>
      <c r="F344" s="1022">
        <f>SUM(F346:F347:F345)</f>
        <v>664400</v>
      </c>
      <c r="G344" s="896"/>
    </row>
    <row r="345" spans="1:7" ht="99" customHeight="1">
      <c r="A345" s="765" t="s">
        <v>160</v>
      </c>
      <c r="B345" s="888" t="s">
        <v>515</v>
      </c>
      <c r="C345" s="889" t="s">
        <v>518</v>
      </c>
      <c r="D345" s="884" t="s">
        <v>523</v>
      </c>
      <c r="E345" s="891" t="s">
        <v>155</v>
      </c>
      <c r="F345" s="966">
        <v>613400</v>
      </c>
      <c r="G345" s="896"/>
    </row>
    <row r="346" spans="1:7" ht="34.5" customHeight="1">
      <c r="A346" s="135" t="s">
        <v>814</v>
      </c>
      <c r="B346" s="888" t="s">
        <v>515</v>
      </c>
      <c r="C346" s="889" t="s">
        <v>518</v>
      </c>
      <c r="D346" s="884" t="s">
        <v>523</v>
      </c>
      <c r="E346" s="891" t="s">
        <v>162</v>
      </c>
      <c r="F346" s="966">
        <v>49000</v>
      </c>
      <c r="G346" s="896"/>
    </row>
    <row r="347" spans="1:7" ht="31.5">
      <c r="A347" s="289" t="s">
        <v>163</v>
      </c>
      <c r="B347" s="888" t="s">
        <v>515</v>
      </c>
      <c r="C347" s="889" t="s">
        <v>518</v>
      </c>
      <c r="D347" s="884" t="s">
        <v>523</v>
      </c>
      <c r="E347" s="891" t="s">
        <v>164</v>
      </c>
      <c r="F347" s="966">
        <v>2000</v>
      </c>
      <c r="G347" s="896"/>
    </row>
    <row r="348" spans="1:7" ht="15.75" hidden="1">
      <c r="A348" s="1130"/>
      <c r="B348" s="903"/>
      <c r="C348" s="903"/>
      <c r="D348" s="904"/>
      <c r="E348" s="905"/>
      <c r="F348" s="979"/>
      <c r="G348" s="896"/>
    </row>
  </sheetData>
  <sheetProtection/>
  <mergeCells count="16">
    <mergeCell ref="B339:D339"/>
    <mergeCell ref="B338:D338"/>
    <mergeCell ref="A10:F10"/>
    <mergeCell ref="A11:F11"/>
    <mergeCell ref="A12:B12"/>
    <mergeCell ref="B14:D14"/>
    <mergeCell ref="A9:G9"/>
    <mergeCell ref="B34:D34"/>
    <mergeCell ref="B33:D33"/>
    <mergeCell ref="B1:F1"/>
    <mergeCell ref="A2:G2"/>
    <mergeCell ref="A3:G3"/>
    <mergeCell ref="A4:G4"/>
    <mergeCell ref="A5:I5"/>
    <mergeCell ref="A6:F6"/>
    <mergeCell ref="A7:F7"/>
  </mergeCells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2"/>
  <sheetViews>
    <sheetView view="pageBreakPreview" zoomScaleSheetLayoutView="100" workbookViewId="0" topLeftCell="A1">
      <selection activeCell="A11" sqref="A11:F11"/>
    </sheetView>
  </sheetViews>
  <sheetFormatPr defaultColWidth="9.140625" defaultRowHeight="15"/>
  <cols>
    <col min="1" max="1" width="63.00390625" style="0" customWidth="1"/>
    <col min="2" max="2" width="5.421875" style="0" customWidth="1"/>
    <col min="3" max="3" width="3.140625" style="0" customWidth="1"/>
    <col min="4" max="4" width="7.57421875" style="0" customWidth="1"/>
    <col min="5" max="5" width="6.28125" style="0" customWidth="1"/>
    <col min="6" max="6" width="10.7109375" style="0" customWidth="1"/>
    <col min="7" max="7" width="11.00390625" style="0" customWidth="1"/>
    <col min="8" max="8" width="8.140625" style="0" customWidth="1"/>
    <col min="9" max="10" width="9.140625" style="0" hidden="1" customWidth="1"/>
  </cols>
  <sheetData>
    <row r="1" spans="2:7" ht="15">
      <c r="B1" s="1710" t="s">
        <v>791</v>
      </c>
      <c r="C1" s="1710"/>
      <c r="D1" s="1710"/>
      <c r="E1" s="1710"/>
      <c r="F1" s="1710"/>
      <c r="G1" s="1727"/>
    </row>
    <row r="2" spans="1:7" ht="18" customHeight="1">
      <c r="A2" s="1656" t="s">
        <v>1106</v>
      </c>
      <c r="B2" s="1656"/>
      <c r="C2" s="1656"/>
      <c r="D2" s="1656"/>
      <c r="E2" s="1656"/>
      <c r="F2" s="1656"/>
      <c r="G2" s="1656"/>
    </row>
    <row r="3" spans="1:7" ht="15" customHeight="1" hidden="1">
      <c r="A3" s="1656" t="s">
        <v>450</v>
      </c>
      <c r="B3" s="1656"/>
      <c r="C3" s="1656"/>
      <c r="D3" s="1656"/>
      <c r="E3" s="1656"/>
      <c r="F3" s="1656"/>
      <c r="G3" s="1656"/>
    </row>
    <row r="4" spans="1:7" ht="15" customHeight="1">
      <c r="A4" s="1656" t="s">
        <v>1140</v>
      </c>
      <c r="B4" s="1656"/>
      <c r="C4" s="1656"/>
      <c r="D4" s="1656"/>
      <c r="E4" s="1656"/>
      <c r="F4" s="1656"/>
      <c r="G4" s="1656"/>
    </row>
    <row r="5" spans="1:7" ht="15.75" customHeight="1">
      <c r="A5" s="1661" t="s">
        <v>1103</v>
      </c>
      <c r="B5" s="1661"/>
      <c r="C5" s="1661"/>
      <c r="D5" s="1661"/>
      <c r="E5" s="1661"/>
      <c r="F5" s="1661"/>
      <c r="G5" s="1661"/>
    </row>
    <row r="6" spans="1:7" ht="14.25" customHeight="1">
      <c r="A6" s="1661" t="s">
        <v>891</v>
      </c>
      <c r="B6" s="1661"/>
      <c r="C6" s="1661"/>
      <c r="D6" s="1661"/>
      <c r="E6" s="1661"/>
      <c r="F6" s="1661"/>
      <c r="G6" s="1661"/>
    </row>
    <row r="7" spans="4:6" ht="15">
      <c r="D7" s="895"/>
      <c r="E7" s="895"/>
      <c r="F7" s="895"/>
    </row>
    <row r="8" spans="1:6" ht="15.75">
      <c r="A8" s="901"/>
      <c r="B8" s="902"/>
      <c r="C8" s="902"/>
      <c r="D8" s="902"/>
      <c r="E8" s="902"/>
      <c r="F8" s="902"/>
    </row>
    <row r="9" spans="1:10" s="20" customFormat="1" ht="15">
      <c r="A9" s="1703" t="s">
        <v>783</v>
      </c>
      <c r="B9" s="1646"/>
      <c r="C9" s="1646"/>
      <c r="D9" s="1646"/>
      <c r="E9" s="1646"/>
      <c r="F9" s="1646"/>
      <c r="G9" s="1646"/>
      <c r="H9" s="1646"/>
      <c r="I9" s="1646"/>
      <c r="J9" s="1646"/>
    </row>
    <row r="10" spans="1:6" ht="30.75" customHeight="1">
      <c r="A10" s="1721" t="s">
        <v>1104</v>
      </c>
      <c r="B10" s="1721"/>
      <c r="C10" s="1721"/>
      <c r="D10" s="1721"/>
      <c r="E10" s="1721"/>
      <c r="F10" s="1721"/>
    </row>
    <row r="11" spans="1:6" ht="30" customHeight="1">
      <c r="A11" s="1721" t="s">
        <v>1096</v>
      </c>
      <c r="B11" s="1721"/>
      <c r="C11" s="1721"/>
      <c r="D11" s="1721"/>
      <c r="E11" s="1721"/>
      <c r="F11" s="1721"/>
    </row>
    <row r="12" spans="1:6" ht="15.75">
      <c r="A12" s="1722" t="s">
        <v>807</v>
      </c>
      <c r="B12" s="1723"/>
      <c r="C12" s="991"/>
      <c r="D12" s="991"/>
      <c r="E12" s="991"/>
      <c r="F12" s="901"/>
    </row>
    <row r="13" spans="2:6" ht="13.5" customHeight="1">
      <c r="B13" s="990"/>
      <c r="C13" s="990"/>
      <c r="D13" s="990"/>
      <c r="E13" s="990"/>
      <c r="F13" t="s">
        <v>463</v>
      </c>
    </row>
    <row r="14" spans="1:7" ht="63.75" customHeight="1">
      <c r="A14" s="993" t="s">
        <v>203</v>
      </c>
      <c r="B14" s="1724" t="s">
        <v>202</v>
      </c>
      <c r="C14" s="1725"/>
      <c r="D14" s="1726"/>
      <c r="E14" s="993" t="s">
        <v>149</v>
      </c>
      <c r="F14" s="994" t="s">
        <v>775</v>
      </c>
      <c r="G14" s="994" t="s">
        <v>776</v>
      </c>
    </row>
    <row r="15" spans="1:7" ht="24" customHeight="1">
      <c r="A15" s="995" t="s">
        <v>517</v>
      </c>
      <c r="B15" s="996"/>
      <c r="C15" s="997"/>
      <c r="D15" s="998"/>
      <c r="E15" s="999"/>
      <c r="F15" s="1000">
        <v>1180012</v>
      </c>
      <c r="G15" s="1000">
        <v>1220786</v>
      </c>
    </row>
    <row r="16" spans="1:7" ht="66" customHeight="1">
      <c r="A16" s="1001" t="s">
        <v>1105</v>
      </c>
      <c r="B16" s="1002" t="s">
        <v>204</v>
      </c>
      <c r="C16" s="1003" t="s">
        <v>518</v>
      </c>
      <c r="D16" s="1004" t="s">
        <v>519</v>
      </c>
      <c r="E16" s="1005"/>
      <c r="F16" s="965">
        <f>SUM(F17+F175+F37+F46)</f>
        <v>461104</v>
      </c>
      <c r="G16" s="1300">
        <f>SUM(G17)</f>
        <v>448267</v>
      </c>
    </row>
    <row r="17" spans="1:7" ht="63" customHeight="1">
      <c r="A17" s="1006" t="s">
        <v>1097</v>
      </c>
      <c r="B17" s="1007" t="s">
        <v>206</v>
      </c>
      <c r="C17" s="1008" t="s">
        <v>518</v>
      </c>
      <c r="D17" s="1009" t="s">
        <v>519</v>
      </c>
      <c r="E17" s="1010"/>
      <c r="F17" s="1011">
        <f>SUM(F18)</f>
        <v>461104</v>
      </c>
      <c r="G17" s="1011">
        <f>SUM(G18)</f>
        <v>448267</v>
      </c>
    </row>
    <row r="18" spans="1:7" ht="36.75" customHeight="1">
      <c r="A18" s="1012" t="s">
        <v>497</v>
      </c>
      <c r="B18" s="1013" t="s">
        <v>206</v>
      </c>
      <c r="C18" s="1014" t="s">
        <v>153</v>
      </c>
      <c r="D18" s="1015" t="s">
        <v>519</v>
      </c>
      <c r="E18" s="1016"/>
      <c r="F18" s="1017">
        <f>SUM(F19+F22)</f>
        <v>461104</v>
      </c>
      <c r="G18" s="1017">
        <f>G22</f>
        <v>448267</v>
      </c>
    </row>
    <row r="19" spans="1:7" ht="57" customHeight="1" hidden="1">
      <c r="A19" s="724" t="s">
        <v>520</v>
      </c>
      <c r="B19" s="1018" t="s">
        <v>206</v>
      </c>
      <c r="C19" s="1019" t="s">
        <v>521</v>
      </c>
      <c r="D19" s="1020" t="s">
        <v>522</v>
      </c>
      <c r="E19" s="1021"/>
      <c r="F19" s="1022">
        <f>SUM(F20:F21)</f>
        <v>0</v>
      </c>
      <c r="G19" s="1022" t="e">
        <f>SUM(G20:G21)</f>
        <v>#REF!</v>
      </c>
    </row>
    <row r="20" spans="1:7" ht="30.75" customHeight="1" hidden="1">
      <c r="A20" s="733" t="s">
        <v>161</v>
      </c>
      <c r="B20" s="872" t="s">
        <v>206</v>
      </c>
      <c r="C20" s="873" t="s">
        <v>521</v>
      </c>
      <c r="D20" s="874" t="s">
        <v>522</v>
      </c>
      <c r="E20" s="875" t="s">
        <v>162</v>
      </c>
      <c r="F20" s="966">
        <f>SUM('[1]прил5'!H394)</f>
        <v>0</v>
      </c>
      <c r="G20" s="966" t="e">
        <f>SUM('[1]прил5'!I394)</f>
        <v>#REF!</v>
      </c>
    </row>
    <row r="21" spans="1:7" ht="15.75" hidden="1">
      <c r="A21" s="733" t="s">
        <v>192</v>
      </c>
      <c r="B21" s="872" t="s">
        <v>206</v>
      </c>
      <c r="C21" s="873" t="s">
        <v>521</v>
      </c>
      <c r="D21" s="874" t="s">
        <v>522</v>
      </c>
      <c r="E21" s="875" t="s">
        <v>193</v>
      </c>
      <c r="F21" s="966">
        <f>SUM('[1]прил5'!H395)</f>
        <v>0</v>
      </c>
      <c r="G21" s="966" t="e">
        <f>SUM('[1]прил5'!I395)</f>
        <v>#REF!</v>
      </c>
    </row>
    <row r="22" spans="1:7" ht="34.5" customHeight="1">
      <c r="A22" s="724" t="s">
        <v>208</v>
      </c>
      <c r="B22" s="1023" t="s">
        <v>206</v>
      </c>
      <c r="C22" s="1024" t="s">
        <v>153</v>
      </c>
      <c r="D22" s="1020" t="s">
        <v>523</v>
      </c>
      <c r="E22" s="1025"/>
      <c r="F22" s="1022">
        <f>SUM(F23:F25)</f>
        <v>461104</v>
      </c>
      <c r="G22" s="1022">
        <f>SUM(G23:G25)</f>
        <v>448267</v>
      </c>
    </row>
    <row r="23" spans="1:7" ht="84.75" customHeight="1">
      <c r="A23" s="733" t="s">
        <v>160</v>
      </c>
      <c r="B23" s="876" t="s">
        <v>206</v>
      </c>
      <c r="C23" s="877" t="s">
        <v>153</v>
      </c>
      <c r="D23" s="874" t="s">
        <v>523</v>
      </c>
      <c r="E23" s="875" t="s">
        <v>155</v>
      </c>
      <c r="F23" s="966">
        <v>432104</v>
      </c>
      <c r="G23" s="966">
        <v>426167</v>
      </c>
    </row>
    <row r="24" spans="1:7" ht="33" customHeight="1">
      <c r="A24" s="135" t="s">
        <v>814</v>
      </c>
      <c r="B24" s="876" t="s">
        <v>206</v>
      </c>
      <c r="C24" s="877" t="s">
        <v>153</v>
      </c>
      <c r="D24" s="874" t="s">
        <v>523</v>
      </c>
      <c r="E24" s="875" t="s">
        <v>162</v>
      </c>
      <c r="F24" s="966">
        <v>27000</v>
      </c>
      <c r="G24" s="966">
        <v>20100</v>
      </c>
    </row>
    <row r="25" spans="1:7" ht="24.75" customHeight="1">
      <c r="A25" s="733" t="s">
        <v>163</v>
      </c>
      <c r="B25" s="876" t="s">
        <v>206</v>
      </c>
      <c r="C25" s="877" t="s">
        <v>153</v>
      </c>
      <c r="D25" s="874" t="s">
        <v>523</v>
      </c>
      <c r="E25" s="875" t="s">
        <v>164</v>
      </c>
      <c r="F25" s="966">
        <v>2000</v>
      </c>
      <c r="G25" s="966">
        <v>2000</v>
      </c>
    </row>
    <row r="26" spans="1:7" ht="51" customHeight="1" hidden="1">
      <c r="A26" s="1026" t="s">
        <v>524</v>
      </c>
      <c r="B26" s="1027" t="s">
        <v>525</v>
      </c>
      <c r="C26" s="1028" t="s">
        <v>518</v>
      </c>
      <c r="D26" s="1029" t="s">
        <v>519</v>
      </c>
      <c r="E26" s="1030"/>
      <c r="F26" s="1031" t="e">
        <f>SUM(F28+F31+F35)</f>
        <v>#REF!</v>
      </c>
      <c r="G26" s="1031" t="e">
        <f>SUM(G28+G31+G35)</f>
        <v>#REF!</v>
      </c>
    </row>
    <row r="27" spans="1:7" ht="15.75" hidden="1">
      <c r="A27" s="1032" t="s">
        <v>526</v>
      </c>
      <c r="B27" s="1033" t="s">
        <v>527</v>
      </c>
      <c r="C27" s="1034" t="s">
        <v>153</v>
      </c>
      <c r="D27" s="1035" t="s">
        <v>519</v>
      </c>
      <c r="E27" s="1036"/>
      <c r="F27" s="769" t="e">
        <f>SUM(F28+F31+F35)</f>
        <v>#REF!</v>
      </c>
      <c r="G27" s="769" t="e">
        <f>SUM(G28+G31+G35)</f>
        <v>#REF!</v>
      </c>
    </row>
    <row r="28" spans="1:7" ht="51.75" customHeight="1" hidden="1">
      <c r="A28" s="724" t="s">
        <v>520</v>
      </c>
      <c r="B28" s="1018" t="s">
        <v>527</v>
      </c>
      <c r="C28" s="1019" t="s">
        <v>521</v>
      </c>
      <c r="D28" s="1020" t="s">
        <v>522</v>
      </c>
      <c r="E28" s="1021"/>
      <c r="F28" s="1022">
        <f>SUM(F29:F30)</f>
        <v>0</v>
      </c>
      <c r="G28" s="1022" t="e">
        <f>SUM(G29:G30)</f>
        <v>#REF!</v>
      </c>
    </row>
    <row r="29" spans="1:7" ht="31.5" hidden="1">
      <c r="A29" s="733" t="s">
        <v>161</v>
      </c>
      <c r="B29" s="872" t="s">
        <v>527</v>
      </c>
      <c r="C29" s="873" t="s">
        <v>521</v>
      </c>
      <c r="D29" s="874" t="s">
        <v>522</v>
      </c>
      <c r="E29" s="875" t="s">
        <v>162</v>
      </c>
      <c r="F29" s="966">
        <f>SUM('[1]прил5'!H399)</f>
        <v>0</v>
      </c>
      <c r="G29" s="966" t="e">
        <f>SUM('[1]прил5'!I399)</f>
        <v>#REF!</v>
      </c>
    </row>
    <row r="30" spans="1:7" ht="15.75" hidden="1">
      <c r="A30" s="733" t="s">
        <v>192</v>
      </c>
      <c r="B30" s="872" t="s">
        <v>527</v>
      </c>
      <c r="C30" s="873" t="s">
        <v>521</v>
      </c>
      <c r="D30" s="874" t="s">
        <v>522</v>
      </c>
      <c r="E30" s="875" t="s">
        <v>193</v>
      </c>
      <c r="F30" s="966">
        <f>SUM('[1]прил5'!H400)</f>
        <v>0</v>
      </c>
      <c r="G30" s="966" t="e">
        <f>SUM('[1]прил5'!I400)</f>
        <v>#REF!</v>
      </c>
    </row>
    <row r="31" spans="1:7" ht="31.5" hidden="1">
      <c r="A31" s="724" t="s">
        <v>208</v>
      </c>
      <c r="B31" s="1023" t="s">
        <v>527</v>
      </c>
      <c r="C31" s="1024" t="s">
        <v>153</v>
      </c>
      <c r="D31" s="1020" t="s">
        <v>523</v>
      </c>
      <c r="E31" s="1021"/>
      <c r="F31" s="1022">
        <f>SUM(F32:F34)</f>
        <v>0</v>
      </c>
      <c r="G31" s="1022" t="e">
        <f>SUM(G32:G34)</f>
        <v>#REF!</v>
      </c>
    </row>
    <row r="32" spans="1:7" ht="52.5" customHeight="1" hidden="1">
      <c r="A32" s="733" t="s">
        <v>160</v>
      </c>
      <c r="B32" s="876" t="s">
        <v>527</v>
      </c>
      <c r="C32" s="877" t="s">
        <v>153</v>
      </c>
      <c r="D32" s="874" t="s">
        <v>523</v>
      </c>
      <c r="E32" s="875" t="s">
        <v>155</v>
      </c>
      <c r="F32" s="966">
        <f>SUM('[1]прил5'!H356)</f>
        <v>0</v>
      </c>
      <c r="G32" s="966" t="e">
        <f>SUM('[1]прил5'!I356)</f>
        <v>#REF!</v>
      </c>
    </row>
    <row r="33" spans="1:7" ht="19.5" customHeight="1" hidden="1">
      <c r="A33" s="733" t="s">
        <v>161</v>
      </c>
      <c r="B33" s="876" t="s">
        <v>527</v>
      </c>
      <c r="C33" s="877" t="s">
        <v>153</v>
      </c>
      <c r="D33" s="874" t="s">
        <v>523</v>
      </c>
      <c r="E33" s="875" t="s">
        <v>162</v>
      </c>
      <c r="F33" s="966">
        <f>SUM('[1]прил5'!H357)</f>
        <v>0</v>
      </c>
      <c r="G33" s="966" t="e">
        <f>SUM('[1]прил5'!I357)</f>
        <v>#REF!</v>
      </c>
    </row>
    <row r="34" spans="1:7" ht="24" customHeight="1" hidden="1">
      <c r="A34" s="733" t="s">
        <v>163</v>
      </c>
      <c r="B34" s="876" t="s">
        <v>527</v>
      </c>
      <c r="C34" s="877" t="s">
        <v>153</v>
      </c>
      <c r="D34" s="874" t="s">
        <v>523</v>
      </c>
      <c r="E34" s="875" t="s">
        <v>164</v>
      </c>
      <c r="F34" s="966">
        <f>SUM('[1]прил5'!H358)</f>
        <v>0</v>
      </c>
      <c r="G34" s="966" t="e">
        <f>SUM('[1]прил5'!I358)</f>
        <v>#REF!</v>
      </c>
    </row>
    <row r="35" spans="1:7" ht="24.75" customHeight="1" hidden="1">
      <c r="A35" s="724" t="s">
        <v>528</v>
      </c>
      <c r="B35" s="1023" t="s">
        <v>527</v>
      </c>
      <c r="C35" s="1024" t="s">
        <v>153</v>
      </c>
      <c r="D35" s="1020" t="s">
        <v>529</v>
      </c>
      <c r="E35" s="1021"/>
      <c r="F35" s="1022" t="e">
        <f>SUM(F36)</f>
        <v>#REF!</v>
      </c>
      <c r="G35" s="1022" t="e">
        <f>SUM(G36)</f>
        <v>#REF!</v>
      </c>
    </row>
    <row r="36" spans="1:7" ht="30.75" customHeight="1" hidden="1">
      <c r="A36" s="733" t="s">
        <v>530</v>
      </c>
      <c r="B36" s="876" t="s">
        <v>527</v>
      </c>
      <c r="C36" s="877" t="s">
        <v>153</v>
      </c>
      <c r="D36" s="874" t="s">
        <v>529</v>
      </c>
      <c r="E36" s="875" t="s">
        <v>531</v>
      </c>
      <c r="F36" s="966" t="e">
        <f>SUM('[1]прил5'!H103)</f>
        <v>#REF!</v>
      </c>
      <c r="G36" s="966" t="e">
        <f>SUM('[1]прил5'!I103)</f>
        <v>#REF!</v>
      </c>
    </row>
    <row r="37" spans="1:7" ht="33" customHeight="1" hidden="1">
      <c r="A37" s="1037" t="s">
        <v>532</v>
      </c>
      <c r="B37" s="1038" t="s">
        <v>533</v>
      </c>
      <c r="C37" s="1039" t="s">
        <v>518</v>
      </c>
      <c r="D37" s="1029" t="s">
        <v>519</v>
      </c>
      <c r="E37" s="1040"/>
      <c r="F37" s="1031">
        <f>SUM(F39+F42)</f>
        <v>0</v>
      </c>
      <c r="G37" s="1031" t="e">
        <f>SUM(G39+G42)</f>
        <v>#REF!</v>
      </c>
    </row>
    <row r="38" spans="1:7" ht="29.25" customHeight="1" hidden="1">
      <c r="A38" s="1041" t="s">
        <v>534</v>
      </c>
      <c r="B38" s="1042" t="s">
        <v>533</v>
      </c>
      <c r="C38" s="1043" t="s">
        <v>153</v>
      </c>
      <c r="D38" s="1044" t="s">
        <v>519</v>
      </c>
      <c r="E38" s="1045"/>
      <c r="F38" s="769">
        <f>SUM(F39+F42)</f>
        <v>0</v>
      </c>
      <c r="G38" s="769" t="e">
        <f>SUM(G39+G42)</f>
        <v>#REF!</v>
      </c>
    </row>
    <row r="39" spans="1:7" ht="33" customHeight="1" hidden="1">
      <c r="A39" s="1046" t="s">
        <v>535</v>
      </c>
      <c r="B39" s="1047" t="s">
        <v>533</v>
      </c>
      <c r="C39" s="1048" t="s">
        <v>153</v>
      </c>
      <c r="D39" s="1049" t="s">
        <v>536</v>
      </c>
      <c r="E39" s="1050"/>
      <c r="F39" s="1022">
        <f>SUM(F40:F41)</f>
        <v>0</v>
      </c>
      <c r="G39" s="1022" t="e">
        <f>SUM(G40:G41)</f>
        <v>#REF!</v>
      </c>
    </row>
    <row r="40" spans="1:7" ht="30" customHeight="1" hidden="1">
      <c r="A40" s="878" t="s">
        <v>161</v>
      </c>
      <c r="B40" s="879" t="s">
        <v>533</v>
      </c>
      <c r="C40" s="880" t="s">
        <v>153</v>
      </c>
      <c r="D40" s="874" t="s">
        <v>536</v>
      </c>
      <c r="E40" s="881">
        <v>200</v>
      </c>
      <c r="F40" s="966">
        <f>SUM('[1]прил5'!H404)</f>
        <v>0</v>
      </c>
      <c r="G40" s="966" t="e">
        <f>SUM('[1]прил5'!I404)</f>
        <v>#REF!</v>
      </c>
    </row>
    <row r="41" spans="1:7" ht="27" customHeight="1" hidden="1">
      <c r="A41" s="878" t="s">
        <v>192</v>
      </c>
      <c r="B41" s="879" t="s">
        <v>533</v>
      </c>
      <c r="C41" s="880" t="s">
        <v>153</v>
      </c>
      <c r="D41" s="874" t="s">
        <v>536</v>
      </c>
      <c r="E41" s="881">
        <v>300</v>
      </c>
      <c r="F41" s="966">
        <f>SUM('[1]прил5'!H405)</f>
        <v>0</v>
      </c>
      <c r="G41" s="966" t="e">
        <f>SUM('[1]прил5'!I405)</f>
        <v>#REF!</v>
      </c>
    </row>
    <row r="42" spans="1:7" ht="21.75" customHeight="1" hidden="1">
      <c r="A42" s="1051" t="s">
        <v>208</v>
      </c>
      <c r="B42" s="1052" t="s">
        <v>533</v>
      </c>
      <c r="C42" s="1053" t="s">
        <v>153</v>
      </c>
      <c r="D42" s="1054" t="s">
        <v>523</v>
      </c>
      <c r="E42" s="1050"/>
      <c r="F42" s="1022">
        <f>SUM(F43:F45)</f>
        <v>0</v>
      </c>
      <c r="G42" s="1022" t="e">
        <f>SUM(G43:G45)</f>
        <v>#REF!</v>
      </c>
    </row>
    <row r="43" spans="1:7" ht="21" customHeight="1" hidden="1">
      <c r="A43" s="878" t="s">
        <v>160</v>
      </c>
      <c r="B43" s="882" t="s">
        <v>533</v>
      </c>
      <c r="C43" s="883" t="s">
        <v>153</v>
      </c>
      <c r="D43" s="884" t="s">
        <v>523</v>
      </c>
      <c r="E43" s="881">
        <v>100</v>
      </c>
      <c r="F43" s="966">
        <f>SUM('[1]прил5'!H258)</f>
        <v>0</v>
      </c>
      <c r="G43" s="966" t="e">
        <f>SUM('[1]прил5'!I258)</f>
        <v>#REF!</v>
      </c>
    </row>
    <row r="44" spans="1:7" ht="18" customHeight="1" hidden="1">
      <c r="A44" s="878" t="s">
        <v>161</v>
      </c>
      <c r="B44" s="882" t="s">
        <v>533</v>
      </c>
      <c r="C44" s="883" t="s">
        <v>153</v>
      </c>
      <c r="D44" s="885" t="s">
        <v>523</v>
      </c>
      <c r="E44" s="881">
        <v>200</v>
      </c>
      <c r="F44" s="966">
        <f>SUM('[1]прил5'!H259)</f>
        <v>0</v>
      </c>
      <c r="G44" s="966" t="e">
        <f>SUM('[1]прил5'!I259)</f>
        <v>#REF!</v>
      </c>
    </row>
    <row r="45" spans="1:7" ht="31.5" customHeight="1" hidden="1">
      <c r="A45" s="878" t="s">
        <v>163</v>
      </c>
      <c r="B45" s="882" t="s">
        <v>533</v>
      </c>
      <c r="C45" s="883" t="s">
        <v>153</v>
      </c>
      <c r="D45" s="884" t="s">
        <v>523</v>
      </c>
      <c r="E45" s="881">
        <v>800</v>
      </c>
      <c r="F45" s="966">
        <f>SUM('[1]прил5'!H260)</f>
        <v>0</v>
      </c>
      <c r="G45" s="966" t="e">
        <f>SUM('[1]прил5'!I260)</f>
        <v>#REF!</v>
      </c>
    </row>
    <row r="46" spans="1:7" ht="35.25" customHeight="1" hidden="1">
      <c r="A46" s="1055" t="s">
        <v>537</v>
      </c>
      <c r="B46" s="1056" t="s">
        <v>538</v>
      </c>
      <c r="C46" s="1057" t="s">
        <v>518</v>
      </c>
      <c r="D46" s="1058" t="s">
        <v>519</v>
      </c>
      <c r="E46" s="1040"/>
      <c r="F46" s="1031">
        <f>SUM(F47+F50)</f>
        <v>0</v>
      </c>
      <c r="G46" s="1031" t="e">
        <f>SUM(G47+G50)</f>
        <v>#REF!</v>
      </c>
    </row>
    <row r="47" spans="1:7" ht="30" customHeight="1" hidden="1">
      <c r="A47" s="1059" t="s">
        <v>539</v>
      </c>
      <c r="B47" s="1060" t="s">
        <v>538</v>
      </c>
      <c r="C47" s="1061" t="s">
        <v>153</v>
      </c>
      <c r="D47" s="1062" t="s">
        <v>519</v>
      </c>
      <c r="E47" s="1045"/>
      <c r="F47" s="769">
        <f>SUM(F48)</f>
        <v>0</v>
      </c>
      <c r="G47" s="769" t="e">
        <f>SUM(G48)</f>
        <v>#REF!</v>
      </c>
    </row>
    <row r="48" spans="1:7" ht="28.5" customHeight="1" hidden="1">
      <c r="A48" s="1046" t="s">
        <v>212</v>
      </c>
      <c r="B48" s="1063" t="s">
        <v>538</v>
      </c>
      <c r="C48" s="1064" t="s">
        <v>521</v>
      </c>
      <c r="D48" s="1054" t="s">
        <v>540</v>
      </c>
      <c r="E48" s="1050"/>
      <c r="F48" s="1022">
        <f>SUM(F49)</f>
        <v>0</v>
      </c>
      <c r="G48" s="1022" t="e">
        <f>SUM(G49)</f>
        <v>#REF!</v>
      </c>
    </row>
    <row r="49" spans="1:7" ht="30" customHeight="1" hidden="1">
      <c r="A49" s="765" t="s">
        <v>160</v>
      </c>
      <c r="B49" s="886" t="s">
        <v>538</v>
      </c>
      <c r="C49" s="887" t="s">
        <v>521</v>
      </c>
      <c r="D49" s="884" t="s">
        <v>540</v>
      </c>
      <c r="E49" s="881">
        <v>100</v>
      </c>
      <c r="F49" s="966">
        <f>SUM('[1]прил5'!H369)</f>
        <v>0</v>
      </c>
      <c r="G49" s="966" t="e">
        <f>SUM('[1]прил5'!I369)</f>
        <v>#REF!</v>
      </c>
    </row>
    <row r="50" spans="1:7" ht="30.75" customHeight="1" hidden="1">
      <c r="A50" s="1059" t="s">
        <v>541</v>
      </c>
      <c r="B50" s="1065" t="s">
        <v>538</v>
      </c>
      <c r="C50" s="1066" t="s">
        <v>154</v>
      </c>
      <c r="D50" s="1062" t="s">
        <v>519</v>
      </c>
      <c r="E50" s="1045"/>
      <c r="F50" s="769">
        <f>SUM(F51+F53)</f>
        <v>0</v>
      </c>
      <c r="G50" s="769" t="e">
        <f>SUM(G51+G53)</f>
        <v>#REF!</v>
      </c>
    </row>
    <row r="51" spans="1:7" ht="30" customHeight="1" hidden="1">
      <c r="A51" s="1046" t="s">
        <v>542</v>
      </c>
      <c r="B51" s="1063" t="s">
        <v>538</v>
      </c>
      <c r="C51" s="1064" t="s">
        <v>543</v>
      </c>
      <c r="D51" s="1054" t="s">
        <v>544</v>
      </c>
      <c r="E51" s="1050"/>
      <c r="F51" s="1022">
        <f>SUM(F52)</f>
        <v>0</v>
      </c>
      <c r="G51" s="1022" t="e">
        <f>SUM(G52)</f>
        <v>#REF!</v>
      </c>
    </row>
    <row r="52" spans="1:7" ht="31.5" customHeight="1" hidden="1">
      <c r="A52" s="765" t="s">
        <v>160</v>
      </c>
      <c r="B52" s="886" t="s">
        <v>538</v>
      </c>
      <c r="C52" s="887" t="s">
        <v>543</v>
      </c>
      <c r="D52" s="884" t="s">
        <v>544</v>
      </c>
      <c r="E52" s="881">
        <v>100</v>
      </c>
      <c r="F52" s="966">
        <f>SUM('[1]прил5'!H372)</f>
        <v>0</v>
      </c>
      <c r="G52" s="966" t="e">
        <f>SUM('[1]прил5'!I372)</f>
        <v>#REF!</v>
      </c>
    </row>
    <row r="53" spans="1:7" ht="33" customHeight="1" hidden="1">
      <c r="A53" s="1046" t="s">
        <v>208</v>
      </c>
      <c r="B53" s="1063" t="s">
        <v>538</v>
      </c>
      <c r="C53" s="1064" t="s">
        <v>543</v>
      </c>
      <c r="D53" s="1054" t="s">
        <v>523</v>
      </c>
      <c r="E53" s="1050"/>
      <c r="F53" s="1022">
        <f>SUM(F54:F56)</f>
        <v>0</v>
      </c>
      <c r="G53" s="1022" t="e">
        <f>SUM(G54:G56)</f>
        <v>#REF!</v>
      </c>
    </row>
    <row r="54" spans="1:7" ht="36" customHeight="1" hidden="1">
      <c r="A54" s="765" t="s">
        <v>160</v>
      </c>
      <c r="B54" s="886" t="s">
        <v>538</v>
      </c>
      <c r="C54" s="887" t="s">
        <v>543</v>
      </c>
      <c r="D54" s="884" t="s">
        <v>523</v>
      </c>
      <c r="E54" s="881">
        <v>100</v>
      </c>
      <c r="F54" s="966">
        <f>SUM('[1]прил5'!H374)</f>
        <v>0</v>
      </c>
      <c r="G54" s="966" t="e">
        <f>SUM('[1]прил5'!I374)</f>
        <v>#REF!</v>
      </c>
    </row>
    <row r="55" spans="1:7" ht="34.5" customHeight="1" hidden="1">
      <c r="A55" s="765" t="s">
        <v>161</v>
      </c>
      <c r="B55" s="886" t="s">
        <v>538</v>
      </c>
      <c r="C55" s="887" t="s">
        <v>543</v>
      </c>
      <c r="D55" s="884" t="s">
        <v>523</v>
      </c>
      <c r="E55" s="881">
        <v>200</v>
      </c>
      <c r="F55" s="966">
        <f>SUM('[1]прил5'!H375)</f>
        <v>0</v>
      </c>
      <c r="G55" s="966" t="e">
        <f>SUM('[1]прил5'!I375)</f>
        <v>#REF!</v>
      </c>
    </row>
    <row r="56" spans="1:7" ht="34.5" customHeight="1" hidden="1">
      <c r="A56" s="765" t="s">
        <v>163</v>
      </c>
      <c r="B56" s="886" t="s">
        <v>538</v>
      </c>
      <c r="C56" s="887" t="s">
        <v>543</v>
      </c>
      <c r="D56" s="884" t="s">
        <v>523</v>
      </c>
      <c r="E56" s="881">
        <v>800</v>
      </c>
      <c r="F56" s="966">
        <f>SUM('[1]прил5'!H376)</f>
        <v>0</v>
      </c>
      <c r="G56" s="966" t="e">
        <f>SUM('[1]прил5'!I376)</f>
        <v>#REF!</v>
      </c>
    </row>
    <row r="57" spans="1:7" ht="29.25" customHeight="1" hidden="1">
      <c r="A57" s="740" t="s">
        <v>545</v>
      </c>
      <c r="B57" s="1067" t="s">
        <v>213</v>
      </c>
      <c r="C57" s="1068" t="s">
        <v>518</v>
      </c>
      <c r="D57" s="1069" t="s">
        <v>519</v>
      </c>
      <c r="E57" s="1070"/>
      <c r="F57" s="965" t="e">
        <f>SUM(F58+F68+F88)</f>
        <v>#REF!</v>
      </c>
      <c r="G57" s="965" t="e">
        <f>SUM(G58+G68+G88)</f>
        <v>#REF!</v>
      </c>
    </row>
    <row r="58" spans="1:7" ht="33" customHeight="1" hidden="1">
      <c r="A58" s="1026" t="s">
        <v>546</v>
      </c>
      <c r="B58" s="1056" t="s">
        <v>214</v>
      </c>
      <c r="C58" s="1057" t="s">
        <v>518</v>
      </c>
      <c r="D58" s="1058" t="s">
        <v>519</v>
      </c>
      <c r="E58" s="1040"/>
      <c r="F58" s="1031" t="e">
        <f>SUM(F59)</f>
        <v>#REF!</v>
      </c>
      <c r="G58" s="1031" t="e">
        <f>SUM(G59)</f>
        <v>#REF!</v>
      </c>
    </row>
    <row r="59" spans="1:7" ht="39.75" customHeight="1" hidden="1">
      <c r="A59" s="1032" t="s">
        <v>547</v>
      </c>
      <c r="B59" s="1065" t="s">
        <v>214</v>
      </c>
      <c r="C59" s="1066" t="s">
        <v>153</v>
      </c>
      <c r="D59" s="1062" t="s">
        <v>519</v>
      </c>
      <c r="E59" s="1045"/>
      <c r="F59" s="769" t="e">
        <f>SUM(F60+F62+F66)</f>
        <v>#REF!</v>
      </c>
      <c r="G59" s="769" t="e">
        <f>SUM(G60+G62+G66)</f>
        <v>#REF!</v>
      </c>
    </row>
    <row r="60" spans="1:7" ht="42" customHeight="1" hidden="1">
      <c r="A60" s="724" t="s">
        <v>548</v>
      </c>
      <c r="B60" s="1071" t="s">
        <v>214</v>
      </c>
      <c r="C60" s="1072" t="s">
        <v>153</v>
      </c>
      <c r="D60" s="1054" t="s">
        <v>549</v>
      </c>
      <c r="E60" s="1050"/>
      <c r="F60" s="1022" t="e">
        <f>SUM(F61)</f>
        <v>#REF!</v>
      </c>
      <c r="G60" s="1022" t="e">
        <f>SUM(G61)</f>
        <v>#REF!</v>
      </c>
    </row>
    <row r="61" spans="1:7" ht="36.75" customHeight="1" hidden="1">
      <c r="A61" s="733" t="s">
        <v>550</v>
      </c>
      <c r="B61" s="888" t="s">
        <v>214</v>
      </c>
      <c r="C61" s="889" t="s">
        <v>153</v>
      </c>
      <c r="D61" s="884" t="s">
        <v>549</v>
      </c>
      <c r="E61" s="881">
        <v>600</v>
      </c>
      <c r="F61" s="966" t="e">
        <f>SUM('[1]прил5'!H108)</f>
        <v>#REF!</v>
      </c>
      <c r="G61" s="966" t="e">
        <f>SUM('[1]прил5'!I108)</f>
        <v>#REF!</v>
      </c>
    </row>
    <row r="62" spans="1:7" ht="33.75" customHeight="1" hidden="1">
      <c r="A62" s="724" t="s">
        <v>551</v>
      </c>
      <c r="B62" s="1071" t="s">
        <v>214</v>
      </c>
      <c r="C62" s="1072" t="s">
        <v>153</v>
      </c>
      <c r="D62" s="1054" t="s">
        <v>552</v>
      </c>
      <c r="E62" s="1050"/>
      <c r="F62" s="1022">
        <f>SUM(F63:F65)</f>
        <v>0</v>
      </c>
      <c r="G62" s="1022" t="e">
        <f>SUM(G63:G65)</f>
        <v>#REF!</v>
      </c>
    </row>
    <row r="63" spans="1:7" ht="32.25" customHeight="1" hidden="1">
      <c r="A63" s="733" t="s">
        <v>160</v>
      </c>
      <c r="B63" s="888" t="s">
        <v>214</v>
      </c>
      <c r="C63" s="889" t="s">
        <v>153</v>
      </c>
      <c r="D63" s="884" t="s">
        <v>552</v>
      </c>
      <c r="E63" s="881">
        <v>100</v>
      </c>
      <c r="F63" s="966">
        <f>SUM('[1]прил5'!H467)</f>
        <v>0</v>
      </c>
      <c r="G63" s="966" t="e">
        <f>SUM('[1]прил5'!I467)</f>
        <v>#REF!</v>
      </c>
    </row>
    <row r="64" spans="1:7" ht="29.25" customHeight="1" hidden="1">
      <c r="A64" s="733" t="s">
        <v>161</v>
      </c>
      <c r="B64" s="888" t="s">
        <v>214</v>
      </c>
      <c r="C64" s="889" t="s">
        <v>153</v>
      </c>
      <c r="D64" s="884" t="s">
        <v>552</v>
      </c>
      <c r="E64" s="881">
        <v>200</v>
      </c>
      <c r="F64" s="966">
        <f>SUM('[1]прил5'!H468)</f>
        <v>0</v>
      </c>
      <c r="G64" s="966" t="e">
        <f>SUM('[1]прил5'!I468)</f>
        <v>#REF!</v>
      </c>
    </row>
    <row r="65" spans="1:7" ht="46.5" customHeight="1" hidden="1">
      <c r="A65" s="726" t="s">
        <v>163</v>
      </c>
      <c r="B65" s="888" t="s">
        <v>214</v>
      </c>
      <c r="C65" s="889" t="s">
        <v>153</v>
      </c>
      <c r="D65" s="884" t="s">
        <v>552</v>
      </c>
      <c r="E65" s="881">
        <v>800</v>
      </c>
      <c r="F65" s="966">
        <f>SUM('[1]прил5'!H469)</f>
        <v>0</v>
      </c>
      <c r="G65" s="966" t="e">
        <f>SUM('[1]прил5'!I469)</f>
        <v>#REF!</v>
      </c>
    </row>
    <row r="66" spans="1:7" ht="38.25" customHeight="1" hidden="1">
      <c r="A66" s="1046" t="s">
        <v>212</v>
      </c>
      <c r="B66" s="1071" t="s">
        <v>214</v>
      </c>
      <c r="C66" s="1072" t="s">
        <v>153</v>
      </c>
      <c r="D66" s="1054" t="s">
        <v>540</v>
      </c>
      <c r="E66" s="1050"/>
      <c r="F66" s="1022">
        <f>SUM(F67)</f>
        <v>0</v>
      </c>
      <c r="G66" s="1022" t="e">
        <f>SUM(G67)</f>
        <v>#REF!</v>
      </c>
    </row>
    <row r="67" spans="1:7" ht="36" customHeight="1" hidden="1">
      <c r="A67" s="733" t="s">
        <v>160</v>
      </c>
      <c r="B67" s="888" t="s">
        <v>214</v>
      </c>
      <c r="C67" s="889" t="s">
        <v>153</v>
      </c>
      <c r="D67" s="884" t="s">
        <v>540</v>
      </c>
      <c r="E67" s="881">
        <v>100</v>
      </c>
      <c r="F67" s="966">
        <f>SUM('[1]прил5'!H471)</f>
        <v>0</v>
      </c>
      <c r="G67" s="966" t="e">
        <f>SUM('[1]прил5'!I471)</f>
        <v>#REF!</v>
      </c>
    </row>
    <row r="68" spans="1:7" ht="38.25" customHeight="1" hidden="1">
      <c r="A68" s="1026" t="s">
        <v>553</v>
      </c>
      <c r="B68" s="1056" t="s">
        <v>498</v>
      </c>
      <c r="C68" s="1057" t="s">
        <v>518</v>
      </c>
      <c r="D68" s="1058" t="s">
        <v>519</v>
      </c>
      <c r="E68" s="1040"/>
      <c r="F68" s="1031">
        <f>SUM(F69)</f>
        <v>0</v>
      </c>
      <c r="G68" s="1031" t="e">
        <f>SUM(G69)</f>
        <v>#REF!</v>
      </c>
    </row>
    <row r="69" spans="1:7" ht="35.25" customHeight="1" hidden="1">
      <c r="A69" s="1032" t="s">
        <v>499</v>
      </c>
      <c r="B69" s="1065" t="s">
        <v>498</v>
      </c>
      <c r="C69" s="1066" t="s">
        <v>153</v>
      </c>
      <c r="D69" s="1062" t="s">
        <v>519</v>
      </c>
      <c r="E69" s="1045"/>
      <c r="F69" s="769">
        <f>SUM(F70+F72+F75+F78+F81+F84+F86)</f>
        <v>0</v>
      </c>
      <c r="G69" s="769" t="e">
        <f>SUM(G70+G72+G75+G78+G81+G84+G86)</f>
        <v>#REF!</v>
      </c>
    </row>
    <row r="70" spans="1:7" ht="28.5" customHeight="1" hidden="1">
      <c r="A70" s="724" t="s">
        <v>554</v>
      </c>
      <c r="B70" s="1071" t="s">
        <v>498</v>
      </c>
      <c r="C70" s="1072" t="s">
        <v>153</v>
      </c>
      <c r="D70" s="1054" t="s">
        <v>555</v>
      </c>
      <c r="E70" s="1050"/>
      <c r="F70" s="1022">
        <f>SUM(F71)</f>
        <v>0</v>
      </c>
      <c r="G70" s="1022" t="e">
        <f>SUM(G71)</f>
        <v>#REF!</v>
      </c>
    </row>
    <row r="71" spans="1:7" ht="30" customHeight="1" hidden="1">
      <c r="A71" s="733" t="s">
        <v>161</v>
      </c>
      <c r="B71" s="888" t="s">
        <v>498</v>
      </c>
      <c r="C71" s="889" t="s">
        <v>153</v>
      </c>
      <c r="D71" s="884" t="s">
        <v>555</v>
      </c>
      <c r="E71" s="881" t="s">
        <v>193</v>
      </c>
      <c r="F71" s="966">
        <f>SUM('[1]прил5'!H410)</f>
        <v>0</v>
      </c>
      <c r="G71" s="966" t="e">
        <f>SUM('[1]прил5'!I410)</f>
        <v>#REF!</v>
      </c>
    </row>
    <row r="72" spans="1:7" ht="39" customHeight="1" hidden="1">
      <c r="A72" s="724" t="s">
        <v>556</v>
      </c>
      <c r="B72" s="1071" t="s">
        <v>498</v>
      </c>
      <c r="C72" s="1072" t="s">
        <v>153</v>
      </c>
      <c r="D72" s="1054" t="s">
        <v>557</v>
      </c>
      <c r="E72" s="1050"/>
      <c r="F72" s="1022">
        <f>SUM(F73:F74)</f>
        <v>0</v>
      </c>
      <c r="G72" s="1022" t="e">
        <f>SUM(G73:G74)</f>
        <v>#REF!</v>
      </c>
    </row>
    <row r="73" spans="1:7" ht="39" customHeight="1" hidden="1">
      <c r="A73" s="733" t="s">
        <v>161</v>
      </c>
      <c r="B73" s="888" t="s">
        <v>498</v>
      </c>
      <c r="C73" s="889" t="s">
        <v>153</v>
      </c>
      <c r="D73" s="884" t="s">
        <v>557</v>
      </c>
      <c r="E73" s="881" t="s">
        <v>162</v>
      </c>
      <c r="F73" s="966">
        <f>SUM('[1]прил5'!H412)</f>
        <v>0</v>
      </c>
      <c r="G73" s="966" t="e">
        <f>SUM('[1]прил5'!I412)</f>
        <v>#REF!</v>
      </c>
    </row>
    <row r="74" spans="1:7" ht="39.75" customHeight="1" hidden="1">
      <c r="A74" s="733" t="s">
        <v>192</v>
      </c>
      <c r="B74" s="888" t="s">
        <v>498</v>
      </c>
      <c r="C74" s="889" t="s">
        <v>153</v>
      </c>
      <c r="D74" s="884" t="s">
        <v>557</v>
      </c>
      <c r="E74" s="881" t="s">
        <v>193</v>
      </c>
      <c r="F74" s="966">
        <f>SUM('[1]прил5'!H413)</f>
        <v>0</v>
      </c>
      <c r="G74" s="966" t="e">
        <f>SUM('[1]прил5'!I413)</f>
        <v>#REF!</v>
      </c>
    </row>
    <row r="75" spans="1:7" ht="39" customHeight="1" hidden="1">
      <c r="A75" s="724" t="s">
        <v>558</v>
      </c>
      <c r="B75" s="1071" t="s">
        <v>498</v>
      </c>
      <c r="C75" s="1072" t="s">
        <v>153</v>
      </c>
      <c r="D75" s="1054" t="s">
        <v>559</v>
      </c>
      <c r="E75" s="1050"/>
      <c r="F75" s="1022">
        <f>SUM(F76:F77)</f>
        <v>0</v>
      </c>
      <c r="G75" s="1022" t="e">
        <f>SUM(G76:G77)</f>
        <v>#REF!</v>
      </c>
    </row>
    <row r="76" spans="1:7" ht="36" customHeight="1" hidden="1">
      <c r="A76" s="733" t="s">
        <v>161</v>
      </c>
      <c r="B76" s="888" t="s">
        <v>498</v>
      </c>
      <c r="C76" s="889" t="s">
        <v>153</v>
      </c>
      <c r="D76" s="884" t="s">
        <v>559</v>
      </c>
      <c r="E76" s="881" t="s">
        <v>162</v>
      </c>
      <c r="F76" s="966">
        <f>SUM('[1]прил5'!H415)</f>
        <v>0</v>
      </c>
      <c r="G76" s="966" t="e">
        <f>SUM('[1]прил5'!I415)</f>
        <v>#REF!</v>
      </c>
    </row>
    <row r="77" spans="1:7" ht="39" customHeight="1" hidden="1">
      <c r="A77" s="733" t="s">
        <v>192</v>
      </c>
      <c r="B77" s="888" t="s">
        <v>498</v>
      </c>
      <c r="C77" s="889" t="s">
        <v>153</v>
      </c>
      <c r="D77" s="884" t="s">
        <v>559</v>
      </c>
      <c r="E77" s="881" t="s">
        <v>193</v>
      </c>
      <c r="F77" s="966">
        <f>SUM('[1]прил5'!H416)</f>
        <v>0</v>
      </c>
      <c r="G77" s="966" t="e">
        <f>SUM('[1]прил5'!I416)</f>
        <v>#REF!</v>
      </c>
    </row>
    <row r="78" spans="1:7" ht="39" customHeight="1" hidden="1">
      <c r="A78" s="724" t="s">
        <v>560</v>
      </c>
      <c r="B78" s="1071" t="s">
        <v>498</v>
      </c>
      <c r="C78" s="1072" t="s">
        <v>153</v>
      </c>
      <c r="D78" s="1054" t="s">
        <v>561</v>
      </c>
      <c r="E78" s="1050"/>
      <c r="F78" s="1022">
        <f>SUM(F79:F80)</f>
        <v>0</v>
      </c>
      <c r="G78" s="1022" t="e">
        <f>SUM(G79:G80)</f>
        <v>#REF!</v>
      </c>
    </row>
    <row r="79" spans="1:7" ht="37.5" customHeight="1" hidden="1">
      <c r="A79" s="733" t="s">
        <v>161</v>
      </c>
      <c r="B79" s="888" t="s">
        <v>498</v>
      </c>
      <c r="C79" s="889" t="s">
        <v>153</v>
      </c>
      <c r="D79" s="884" t="s">
        <v>561</v>
      </c>
      <c r="E79" s="881" t="s">
        <v>162</v>
      </c>
      <c r="F79" s="966">
        <f>SUM('[1]прил5'!H418)</f>
        <v>0</v>
      </c>
      <c r="G79" s="966" t="e">
        <f>SUM('[1]прил5'!I418)</f>
        <v>#REF!</v>
      </c>
    </row>
    <row r="80" spans="1:7" ht="36" customHeight="1" hidden="1">
      <c r="A80" s="733" t="s">
        <v>192</v>
      </c>
      <c r="B80" s="888" t="s">
        <v>498</v>
      </c>
      <c r="C80" s="889" t="s">
        <v>153</v>
      </c>
      <c r="D80" s="884" t="s">
        <v>561</v>
      </c>
      <c r="E80" s="881" t="s">
        <v>193</v>
      </c>
      <c r="F80" s="966">
        <f>SUM('[1]прил5'!H419)</f>
        <v>0</v>
      </c>
      <c r="G80" s="966" t="e">
        <f>SUM('[1]прил5'!I419)</f>
        <v>#REF!</v>
      </c>
    </row>
    <row r="81" spans="1:7" ht="30" customHeight="1" hidden="1">
      <c r="A81" s="724" t="s">
        <v>562</v>
      </c>
      <c r="B81" s="1071" t="s">
        <v>498</v>
      </c>
      <c r="C81" s="1072" t="s">
        <v>153</v>
      </c>
      <c r="D81" s="1054" t="s">
        <v>563</v>
      </c>
      <c r="E81" s="1050"/>
      <c r="F81" s="1022">
        <f>SUM(F82:F83)</f>
        <v>0</v>
      </c>
      <c r="G81" s="1022" t="e">
        <f>SUM(G82:G83)</f>
        <v>#REF!</v>
      </c>
    </row>
    <row r="82" spans="1:7" ht="32.25" customHeight="1" hidden="1">
      <c r="A82" s="733" t="s">
        <v>161</v>
      </c>
      <c r="B82" s="888" t="s">
        <v>498</v>
      </c>
      <c r="C82" s="889" t="s">
        <v>153</v>
      </c>
      <c r="D82" s="884" t="s">
        <v>563</v>
      </c>
      <c r="E82" s="881" t="s">
        <v>162</v>
      </c>
      <c r="F82" s="966">
        <f>SUM('[1]прил5'!H421)</f>
        <v>0</v>
      </c>
      <c r="G82" s="966" t="e">
        <f>SUM('[1]прил5'!I421)</f>
        <v>#REF!</v>
      </c>
    </row>
    <row r="83" spans="1:7" ht="29.25" customHeight="1" hidden="1">
      <c r="A83" s="733" t="s">
        <v>192</v>
      </c>
      <c r="B83" s="888" t="s">
        <v>498</v>
      </c>
      <c r="C83" s="889" t="s">
        <v>153</v>
      </c>
      <c r="D83" s="884" t="s">
        <v>563</v>
      </c>
      <c r="E83" s="881" t="s">
        <v>193</v>
      </c>
      <c r="F83" s="966">
        <f>SUM('[1]прил5'!H422)</f>
        <v>0</v>
      </c>
      <c r="G83" s="966" t="e">
        <f>SUM('[1]прил5'!I422)</f>
        <v>#REF!</v>
      </c>
    </row>
    <row r="84" spans="1:7" ht="33" customHeight="1" hidden="1">
      <c r="A84" s="724" t="s">
        <v>564</v>
      </c>
      <c r="B84" s="1071" t="s">
        <v>498</v>
      </c>
      <c r="C84" s="1072" t="s">
        <v>153</v>
      </c>
      <c r="D84" s="1054" t="s">
        <v>565</v>
      </c>
      <c r="E84" s="1050"/>
      <c r="F84" s="1022">
        <f>SUM(F85)</f>
        <v>0</v>
      </c>
      <c r="G84" s="1022" t="e">
        <f>SUM(G85)</f>
        <v>#REF!</v>
      </c>
    </row>
    <row r="85" spans="1:7" ht="33" customHeight="1" hidden="1">
      <c r="A85" s="733" t="s">
        <v>192</v>
      </c>
      <c r="B85" s="888" t="s">
        <v>498</v>
      </c>
      <c r="C85" s="889" t="s">
        <v>153</v>
      </c>
      <c r="D85" s="884" t="s">
        <v>565</v>
      </c>
      <c r="E85" s="881">
        <v>300</v>
      </c>
      <c r="F85" s="966">
        <f>SUM('[1]прил5'!H388)</f>
        <v>0</v>
      </c>
      <c r="G85" s="966" t="e">
        <f>SUM('[1]прил5'!I388)</f>
        <v>#REF!</v>
      </c>
    </row>
    <row r="86" spans="1:7" ht="29.25" customHeight="1" hidden="1">
      <c r="A86" s="724" t="s">
        <v>566</v>
      </c>
      <c r="B86" s="1071" t="s">
        <v>498</v>
      </c>
      <c r="C86" s="1072" t="s">
        <v>153</v>
      </c>
      <c r="D86" s="1054" t="s">
        <v>567</v>
      </c>
      <c r="E86" s="1050"/>
      <c r="F86" s="1022">
        <f>SUM(F87)</f>
        <v>0</v>
      </c>
      <c r="G86" s="1022" t="e">
        <f>SUM(G87)</f>
        <v>#REF!</v>
      </c>
    </row>
    <row r="87" spans="1:7" ht="33" customHeight="1" hidden="1">
      <c r="A87" s="733" t="s">
        <v>161</v>
      </c>
      <c r="B87" s="888" t="s">
        <v>498</v>
      </c>
      <c r="C87" s="889" t="s">
        <v>153</v>
      </c>
      <c r="D87" s="884" t="s">
        <v>567</v>
      </c>
      <c r="E87" s="881">
        <v>200</v>
      </c>
      <c r="F87" s="966">
        <f>SUM('[1]прил5'!H482)</f>
        <v>0</v>
      </c>
      <c r="G87" s="966" t="e">
        <f>SUM('[1]прил5'!I482)</f>
        <v>#REF!</v>
      </c>
    </row>
    <row r="88" spans="1:7" ht="33.75" customHeight="1" hidden="1">
      <c r="A88" s="1026" t="s">
        <v>568</v>
      </c>
      <c r="B88" s="1056" t="s">
        <v>569</v>
      </c>
      <c r="C88" s="1057" t="s">
        <v>518</v>
      </c>
      <c r="D88" s="1058" t="s">
        <v>519</v>
      </c>
      <c r="E88" s="1040"/>
      <c r="F88" s="1031" t="e">
        <f>SUM(F90+F92+F95)</f>
        <v>#REF!</v>
      </c>
      <c r="G88" s="1031" t="e">
        <f>SUM(G90+G92+G95)</f>
        <v>#REF!</v>
      </c>
    </row>
    <row r="89" spans="1:7" ht="31.5" customHeight="1" hidden="1">
      <c r="A89" s="1032" t="s">
        <v>570</v>
      </c>
      <c r="B89" s="1065" t="s">
        <v>569</v>
      </c>
      <c r="C89" s="1066" t="s">
        <v>153</v>
      </c>
      <c r="D89" s="1062" t="s">
        <v>519</v>
      </c>
      <c r="E89" s="1045"/>
      <c r="F89" s="769" t="e">
        <f>SUM(F90+F92+F95)</f>
        <v>#REF!</v>
      </c>
      <c r="G89" s="769" t="e">
        <f>SUM(G90+G92+G95)</f>
        <v>#REF!</v>
      </c>
    </row>
    <row r="90" spans="1:7" ht="31.5" customHeight="1" hidden="1">
      <c r="A90" s="724" t="s">
        <v>571</v>
      </c>
      <c r="B90" s="1071" t="s">
        <v>569</v>
      </c>
      <c r="C90" s="1072" t="s">
        <v>153</v>
      </c>
      <c r="D90" s="1054" t="s">
        <v>572</v>
      </c>
      <c r="E90" s="1050"/>
      <c r="F90" s="1022" t="e">
        <f>SUM(F91)</f>
        <v>#REF!</v>
      </c>
      <c r="G90" s="1022" t="e">
        <f>SUM(G91)</f>
        <v>#REF!</v>
      </c>
    </row>
    <row r="91" spans="1:7" ht="32.25" customHeight="1" hidden="1">
      <c r="A91" s="733" t="s">
        <v>160</v>
      </c>
      <c r="B91" s="888" t="s">
        <v>569</v>
      </c>
      <c r="C91" s="889" t="s">
        <v>153</v>
      </c>
      <c r="D91" s="884" t="s">
        <v>572</v>
      </c>
      <c r="E91" s="881">
        <v>100</v>
      </c>
      <c r="F91" s="966" t="e">
        <f>SUM('[1]прил5'!H41)</f>
        <v>#REF!</v>
      </c>
      <c r="G91" s="966" t="e">
        <f>SUM('[1]прил5'!I41)</f>
        <v>#REF!</v>
      </c>
    </row>
    <row r="92" spans="1:7" ht="36" customHeight="1" hidden="1">
      <c r="A92" s="724" t="s">
        <v>573</v>
      </c>
      <c r="B92" s="1071" t="s">
        <v>569</v>
      </c>
      <c r="C92" s="1072" t="s">
        <v>153</v>
      </c>
      <c r="D92" s="1054" t="s">
        <v>574</v>
      </c>
      <c r="E92" s="1050"/>
      <c r="F92" s="1022">
        <f>SUM(F93:F94)</f>
        <v>0</v>
      </c>
      <c r="G92" s="1022" t="e">
        <f>SUM(G93:G94)</f>
        <v>#REF!</v>
      </c>
    </row>
    <row r="93" spans="1:7" ht="27" customHeight="1" hidden="1">
      <c r="A93" s="733" t="s">
        <v>161</v>
      </c>
      <c r="B93" s="888" t="s">
        <v>569</v>
      </c>
      <c r="C93" s="889" t="s">
        <v>153</v>
      </c>
      <c r="D93" s="884" t="s">
        <v>574</v>
      </c>
      <c r="E93" s="881">
        <v>200</v>
      </c>
      <c r="F93" s="966">
        <f>SUM('[1]прил5'!H454)</f>
        <v>0</v>
      </c>
      <c r="G93" s="966" t="e">
        <f>SUM('[1]прил5'!I454)</f>
        <v>#REF!</v>
      </c>
    </row>
    <row r="94" spans="1:7" ht="36.75" customHeight="1" hidden="1">
      <c r="A94" s="733" t="s">
        <v>192</v>
      </c>
      <c r="B94" s="888" t="s">
        <v>569</v>
      </c>
      <c r="C94" s="889" t="s">
        <v>153</v>
      </c>
      <c r="D94" s="884" t="s">
        <v>574</v>
      </c>
      <c r="E94" s="881">
        <v>300</v>
      </c>
      <c r="F94" s="966">
        <f>SUM('[1]прил5'!H455)</f>
        <v>0</v>
      </c>
      <c r="G94" s="966" t="e">
        <f>SUM('[1]прил5'!I455)</f>
        <v>#REF!</v>
      </c>
    </row>
    <row r="95" spans="1:7" ht="29.25" customHeight="1" hidden="1">
      <c r="A95" s="724" t="s">
        <v>575</v>
      </c>
      <c r="B95" s="1071" t="s">
        <v>569</v>
      </c>
      <c r="C95" s="1072" t="s">
        <v>153</v>
      </c>
      <c r="D95" s="1054" t="s">
        <v>576</v>
      </c>
      <c r="E95" s="1050"/>
      <c r="F95" s="1022" t="e">
        <f>SUM(F96)</f>
        <v>#REF!</v>
      </c>
      <c r="G95" s="1022" t="e">
        <f>SUM(G96)</f>
        <v>#REF!</v>
      </c>
    </row>
    <row r="96" spans="1:7" ht="33.75" customHeight="1" hidden="1">
      <c r="A96" s="733" t="s">
        <v>161</v>
      </c>
      <c r="B96" s="888" t="s">
        <v>569</v>
      </c>
      <c r="C96" s="889" t="s">
        <v>153</v>
      </c>
      <c r="D96" s="884" t="s">
        <v>576</v>
      </c>
      <c r="E96" s="881">
        <v>200</v>
      </c>
      <c r="F96" s="966" t="e">
        <f>SUM('[1]прил5'!H43+'[1]прил5'!H321+'[1]прил5'!H475+'[1]прил5'!H486)</f>
        <v>#REF!</v>
      </c>
      <c r="G96" s="966" t="e">
        <f>SUM('[1]прил5'!I43+'[1]прил5'!I321+'[1]прил5'!I475+'[1]прил5'!I486)</f>
        <v>#REF!</v>
      </c>
    </row>
    <row r="97" spans="1:7" ht="35.25" customHeight="1" hidden="1">
      <c r="A97" s="733" t="s">
        <v>163</v>
      </c>
      <c r="B97" s="888" t="s">
        <v>569</v>
      </c>
      <c r="C97" s="889"/>
      <c r="D97" s="884" t="s">
        <v>577</v>
      </c>
      <c r="E97" s="881">
        <v>800</v>
      </c>
      <c r="F97" s="966">
        <f>SUM('[1]прил5'!H469)</f>
        <v>0</v>
      </c>
      <c r="G97" s="966" t="e">
        <f>SUM('[1]прил5'!I469)</f>
        <v>#REF!</v>
      </c>
    </row>
    <row r="98" spans="1:7" ht="36.75" customHeight="1" hidden="1">
      <c r="A98" s="1073" t="s">
        <v>578</v>
      </c>
      <c r="B98" s="1067" t="s">
        <v>579</v>
      </c>
      <c r="C98" s="1068" t="s">
        <v>518</v>
      </c>
      <c r="D98" s="1069" t="s">
        <v>519</v>
      </c>
      <c r="E98" s="1070"/>
      <c r="F98" s="965">
        <f>SUM(F99+F136+F147+F151)</f>
        <v>0</v>
      </c>
      <c r="G98" s="965" t="e">
        <f>SUM(G99+G136+G147+G151)</f>
        <v>#REF!</v>
      </c>
    </row>
    <row r="99" spans="1:7" ht="39" customHeight="1" hidden="1">
      <c r="A99" s="1037" t="s">
        <v>580</v>
      </c>
      <c r="B99" s="1056" t="s">
        <v>581</v>
      </c>
      <c r="C99" s="1057" t="s">
        <v>518</v>
      </c>
      <c r="D99" s="1058" t="s">
        <v>519</v>
      </c>
      <c r="E99" s="1040"/>
      <c r="F99" s="1031">
        <f>SUM(F100+F116)</f>
        <v>0</v>
      </c>
      <c r="G99" s="1031" t="e">
        <f>SUM(G100+G116)</f>
        <v>#REF!</v>
      </c>
    </row>
    <row r="100" spans="1:7" ht="30" customHeight="1" hidden="1">
      <c r="A100" s="1059" t="s">
        <v>582</v>
      </c>
      <c r="B100" s="1065" t="s">
        <v>581</v>
      </c>
      <c r="C100" s="1066" t="s">
        <v>153</v>
      </c>
      <c r="D100" s="1062" t="s">
        <v>519</v>
      </c>
      <c r="E100" s="1045"/>
      <c r="F100" s="769">
        <f>SUM(F101+F104+F107+F110+F112)</f>
        <v>0</v>
      </c>
      <c r="G100" s="769" t="e">
        <f>SUM(G101+G104+G107+G110+G112)</f>
        <v>#REF!</v>
      </c>
    </row>
    <row r="101" spans="1:7" ht="25.5" customHeight="1" hidden="1">
      <c r="A101" s="1046" t="s">
        <v>583</v>
      </c>
      <c r="B101" s="1071" t="s">
        <v>581</v>
      </c>
      <c r="C101" s="1072" t="s">
        <v>153</v>
      </c>
      <c r="D101" s="1054" t="s">
        <v>584</v>
      </c>
      <c r="E101" s="1050"/>
      <c r="F101" s="1022">
        <f>SUM(F102:F103)</f>
        <v>0</v>
      </c>
      <c r="G101" s="1022" t="e">
        <f>SUM(G102:G103)</f>
        <v>#REF!</v>
      </c>
    </row>
    <row r="102" spans="1:7" ht="30" customHeight="1" hidden="1">
      <c r="A102" s="765" t="s">
        <v>161</v>
      </c>
      <c r="B102" s="888" t="s">
        <v>581</v>
      </c>
      <c r="C102" s="889" t="s">
        <v>153</v>
      </c>
      <c r="D102" s="884" t="s">
        <v>584</v>
      </c>
      <c r="E102" s="881">
        <v>200</v>
      </c>
      <c r="F102" s="966">
        <f>SUM('[1]прил5'!H460)</f>
        <v>0</v>
      </c>
      <c r="G102" s="966" t="e">
        <f>SUM('[1]прил5'!I460)</f>
        <v>#REF!</v>
      </c>
    </row>
    <row r="103" spans="1:7" ht="27.75" customHeight="1" hidden="1">
      <c r="A103" s="765" t="s">
        <v>192</v>
      </c>
      <c r="B103" s="888" t="s">
        <v>581</v>
      </c>
      <c r="C103" s="889" t="s">
        <v>153</v>
      </c>
      <c r="D103" s="884" t="s">
        <v>584</v>
      </c>
      <c r="E103" s="881">
        <v>300</v>
      </c>
      <c r="F103" s="966">
        <f>SUM('[1]прил5'!H461)</f>
        <v>0</v>
      </c>
      <c r="G103" s="966" t="e">
        <f>SUM('[1]прил5'!I461)</f>
        <v>#REF!</v>
      </c>
    </row>
    <row r="104" spans="1:7" ht="25.5" customHeight="1" hidden="1">
      <c r="A104" s="1051" t="s">
        <v>585</v>
      </c>
      <c r="B104" s="1071" t="s">
        <v>581</v>
      </c>
      <c r="C104" s="1072" t="s">
        <v>153</v>
      </c>
      <c r="D104" s="1054" t="s">
        <v>586</v>
      </c>
      <c r="E104" s="1050"/>
      <c r="F104" s="1022">
        <f>SUM(F105:F106)</f>
        <v>0</v>
      </c>
      <c r="G104" s="1022" t="e">
        <f>SUM(G105:G106)</f>
        <v>#REF!</v>
      </c>
    </row>
    <row r="105" spans="1:7" ht="36" customHeight="1" hidden="1">
      <c r="A105" s="878" t="s">
        <v>160</v>
      </c>
      <c r="B105" s="888" t="s">
        <v>581</v>
      </c>
      <c r="C105" s="889" t="s">
        <v>153</v>
      </c>
      <c r="D105" s="884" t="s">
        <v>586</v>
      </c>
      <c r="E105" s="881">
        <v>100</v>
      </c>
      <c r="F105" s="966">
        <f>SUM('[1]прил5'!H242)</f>
        <v>0</v>
      </c>
      <c r="G105" s="966" t="e">
        <f>SUM('[1]прил5'!I242)</f>
        <v>#REF!</v>
      </c>
    </row>
    <row r="106" spans="1:7" ht="32.25" customHeight="1" hidden="1">
      <c r="A106" s="765" t="s">
        <v>161</v>
      </c>
      <c r="B106" s="888" t="s">
        <v>581</v>
      </c>
      <c r="C106" s="889" t="s">
        <v>153</v>
      </c>
      <c r="D106" s="884" t="s">
        <v>586</v>
      </c>
      <c r="E106" s="881">
        <v>200</v>
      </c>
      <c r="F106" s="966">
        <f>SUM('[1]прил5'!H243)</f>
        <v>0</v>
      </c>
      <c r="G106" s="966" t="e">
        <f>SUM('[1]прил5'!I243)</f>
        <v>#REF!</v>
      </c>
    </row>
    <row r="107" spans="1:7" ht="37.5" customHeight="1" hidden="1">
      <c r="A107" s="1046" t="s">
        <v>535</v>
      </c>
      <c r="B107" s="1071" t="s">
        <v>581</v>
      </c>
      <c r="C107" s="1072" t="s">
        <v>153</v>
      </c>
      <c r="D107" s="1054" t="s">
        <v>536</v>
      </c>
      <c r="E107" s="1050"/>
      <c r="F107" s="1022">
        <f>SUM(F108:F109)</f>
        <v>0</v>
      </c>
      <c r="G107" s="1022" t="e">
        <f>SUM(G108:G109)</f>
        <v>#REF!</v>
      </c>
    </row>
    <row r="108" spans="1:7" ht="39.75" customHeight="1" hidden="1">
      <c r="A108" s="765" t="s">
        <v>161</v>
      </c>
      <c r="B108" s="888" t="s">
        <v>581</v>
      </c>
      <c r="C108" s="889" t="s">
        <v>153</v>
      </c>
      <c r="D108" s="884" t="s">
        <v>536</v>
      </c>
      <c r="E108" s="881">
        <v>200</v>
      </c>
      <c r="F108" s="966">
        <f>SUM('[1]прил5'!H427)</f>
        <v>0</v>
      </c>
      <c r="G108" s="966" t="e">
        <f>SUM('[1]прил5'!I427)</f>
        <v>#REF!</v>
      </c>
    </row>
    <row r="109" spans="1:7" ht="31.5" customHeight="1" hidden="1">
      <c r="A109" s="765" t="s">
        <v>192</v>
      </c>
      <c r="B109" s="888" t="s">
        <v>581</v>
      </c>
      <c r="C109" s="889" t="s">
        <v>153</v>
      </c>
      <c r="D109" s="884" t="s">
        <v>536</v>
      </c>
      <c r="E109" s="881">
        <v>300</v>
      </c>
      <c r="F109" s="966">
        <f>SUM('[1]прил5'!H428)</f>
        <v>0</v>
      </c>
      <c r="G109" s="966" t="e">
        <f>SUM('[1]прил5'!I428)</f>
        <v>#REF!</v>
      </c>
    </row>
    <row r="110" spans="1:7" ht="37.5" customHeight="1" hidden="1">
      <c r="A110" s="1046" t="s">
        <v>587</v>
      </c>
      <c r="B110" s="1071" t="s">
        <v>581</v>
      </c>
      <c r="C110" s="1072" t="s">
        <v>153</v>
      </c>
      <c r="D110" s="1054" t="s">
        <v>588</v>
      </c>
      <c r="E110" s="1050"/>
      <c r="F110" s="1022">
        <f>SUM(F111)</f>
        <v>0</v>
      </c>
      <c r="G110" s="1022" t="e">
        <f>SUM(G111)</f>
        <v>#REF!</v>
      </c>
    </row>
    <row r="111" spans="1:7" ht="30" customHeight="1" hidden="1">
      <c r="A111" s="765" t="s">
        <v>161</v>
      </c>
      <c r="B111" s="888" t="s">
        <v>581</v>
      </c>
      <c r="C111" s="889" t="s">
        <v>153</v>
      </c>
      <c r="D111" s="884" t="s">
        <v>588</v>
      </c>
      <c r="E111" s="881">
        <v>200</v>
      </c>
      <c r="F111" s="966">
        <f>SUM('[1]прил5'!H430)</f>
        <v>0</v>
      </c>
      <c r="G111" s="966" t="e">
        <f>SUM('[1]прил5'!I430)</f>
        <v>#REF!</v>
      </c>
    </row>
    <row r="112" spans="1:7" ht="35.25" customHeight="1" hidden="1">
      <c r="A112" s="1046" t="s">
        <v>208</v>
      </c>
      <c r="B112" s="1071" t="s">
        <v>581</v>
      </c>
      <c r="C112" s="1072" t="s">
        <v>153</v>
      </c>
      <c r="D112" s="1054" t="s">
        <v>523</v>
      </c>
      <c r="E112" s="1050"/>
      <c r="F112" s="1022">
        <f>SUM(F113:F115)</f>
        <v>0</v>
      </c>
      <c r="G112" s="1022" t="e">
        <f>SUM(G113:G115)</f>
        <v>#REF!</v>
      </c>
    </row>
    <row r="113" spans="1:7" ht="41.25" customHeight="1" hidden="1">
      <c r="A113" s="765" t="s">
        <v>160</v>
      </c>
      <c r="B113" s="888" t="s">
        <v>581</v>
      </c>
      <c r="C113" s="889" t="s">
        <v>153</v>
      </c>
      <c r="D113" s="884" t="s">
        <v>523</v>
      </c>
      <c r="E113" s="881">
        <v>100</v>
      </c>
      <c r="F113" s="966">
        <f>SUM('[1]прил5'!H245)</f>
        <v>0</v>
      </c>
      <c r="G113" s="966" t="e">
        <f>SUM('[1]прил5'!I245)</f>
        <v>#REF!</v>
      </c>
    </row>
    <row r="114" spans="1:7" ht="39" customHeight="1" hidden="1">
      <c r="A114" s="765" t="s">
        <v>161</v>
      </c>
      <c r="B114" s="888" t="s">
        <v>581</v>
      </c>
      <c r="C114" s="889" t="s">
        <v>153</v>
      </c>
      <c r="D114" s="884" t="s">
        <v>523</v>
      </c>
      <c r="E114" s="881">
        <v>200</v>
      </c>
      <c r="F114" s="966">
        <f>SUM('[1]прил5'!H246)</f>
        <v>0</v>
      </c>
      <c r="G114" s="966" t="e">
        <f>SUM('[1]прил5'!I246)</f>
        <v>#REF!</v>
      </c>
    </row>
    <row r="115" spans="1:7" ht="38.25" customHeight="1" hidden="1">
      <c r="A115" s="765" t="s">
        <v>163</v>
      </c>
      <c r="B115" s="888" t="s">
        <v>581</v>
      </c>
      <c r="C115" s="889" t="s">
        <v>153</v>
      </c>
      <c r="D115" s="884" t="s">
        <v>523</v>
      </c>
      <c r="E115" s="881">
        <v>800</v>
      </c>
      <c r="F115" s="966">
        <f>SUM('[1]прил5'!H247)</f>
        <v>0</v>
      </c>
      <c r="G115" s="966" t="e">
        <f>SUM('[1]прил5'!I247)</f>
        <v>#REF!</v>
      </c>
    </row>
    <row r="116" spans="1:7" ht="39" customHeight="1" hidden="1">
      <c r="A116" s="1059" t="s">
        <v>589</v>
      </c>
      <c r="B116" s="1065" t="s">
        <v>581</v>
      </c>
      <c r="C116" s="1066" t="s">
        <v>154</v>
      </c>
      <c r="D116" s="1062" t="s">
        <v>519</v>
      </c>
      <c r="E116" s="1045"/>
      <c r="F116" s="769">
        <f>SUM(F117+F120+F123+F125+F128+F130+F132)</f>
        <v>0</v>
      </c>
      <c r="G116" s="769" t="e">
        <f>SUM(G117+G120+G123+G125+G128+G130+G132)</f>
        <v>#REF!</v>
      </c>
    </row>
    <row r="117" spans="1:7" ht="40.5" customHeight="1" hidden="1">
      <c r="A117" s="1046" t="s">
        <v>590</v>
      </c>
      <c r="B117" s="1071" t="s">
        <v>581</v>
      </c>
      <c r="C117" s="1072" t="s">
        <v>154</v>
      </c>
      <c r="D117" s="1054" t="s">
        <v>591</v>
      </c>
      <c r="E117" s="1050"/>
      <c r="F117" s="1022">
        <f>SUM(F118:F119)</f>
        <v>0</v>
      </c>
      <c r="G117" s="1022" t="e">
        <f>SUM(G118:G119)</f>
        <v>#REF!</v>
      </c>
    </row>
    <row r="118" spans="1:7" ht="35.25" customHeight="1" hidden="1">
      <c r="A118" s="878" t="s">
        <v>160</v>
      </c>
      <c r="B118" s="888" t="s">
        <v>581</v>
      </c>
      <c r="C118" s="889" t="s">
        <v>154</v>
      </c>
      <c r="D118" s="884" t="s">
        <v>591</v>
      </c>
      <c r="E118" s="881">
        <v>100</v>
      </c>
      <c r="F118" s="966">
        <f>SUM('[1]прил5'!H265)</f>
        <v>0</v>
      </c>
      <c r="G118" s="966" t="e">
        <f>SUM('[1]прил5'!I265)</f>
        <v>#REF!</v>
      </c>
    </row>
    <row r="119" spans="1:7" ht="35.25" customHeight="1" hidden="1">
      <c r="A119" s="765" t="s">
        <v>161</v>
      </c>
      <c r="B119" s="888" t="s">
        <v>581</v>
      </c>
      <c r="C119" s="889" t="s">
        <v>154</v>
      </c>
      <c r="D119" s="884" t="s">
        <v>591</v>
      </c>
      <c r="E119" s="881">
        <v>200</v>
      </c>
      <c r="F119" s="966">
        <f>SUM('[1]прил5'!H266)</f>
        <v>0</v>
      </c>
      <c r="G119" s="966" t="e">
        <f>SUM('[1]прил5'!I266)</f>
        <v>#REF!</v>
      </c>
    </row>
    <row r="120" spans="1:7" ht="40.5" customHeight="1" hidden="1">
      <c r="A120" s="1046" t="s">
        <v>535</v>
      </c>
      <c r="B120" s="1071" t="s">
        <v>581</v>
      </c>
      <c r="C120" s="1072" t="s">
        <v>154</v>
      </c>
      <c r="D120" s="1054" t="s">
        <v>536</v>
      </c>
      <c r="E120" s="1050"/>
      <c r="F120" s="1022">
        <f>SUM(F121:F122)</f>
        <v>0</v>
      </c>
      <c r="G120" s="1022" t="e">
        <f>SUM(G121:G122)</f>
        <v>#REF!</v>
      </c>
    </row>
    <row r="121" spans="1:7" ht="38.25" customHeight="1" hidden="1">
      <c r="A121" s="765" t="s">
        <v>161</v>
      </c>
      <c r="B121" s="888" t="s">
        <v>581</v>
      </c>
      <c r="C121" s="889" t="s">
        <v>154</v>
      </c>
      <c r="D121" s="884" t="s">
        <v>536</v>
      </c>
      <c r="E121" s="881">
        <v>200</v>
      </c>
      <c r="F121" s="966">
        <f>SUM('[1]прил5'!H433)</f>
        <v>0</v>
      </c>
      <c r="G121" s="966" t="e">
        <f>SUM('[1]прил5'!I433)</f>
        <v>#REF!</v>
      </c>
    </row>
    <row r="122" spans="1:7" ht="33.75" customHeight="1" hidden="1">
      <c r="A122" s="765" t="s">
        <v>192</v>
      </c>
      <c r="B122" s="888" t="s">
        <v>581</v>
      </c>
      <c r="C122" s="889" t="s">
        <v>154</v>
      </c>
      <c r="D122" s="884" t="s">
        <v>536</v>
      </c>
      <c r="E122" s="881">
        <v>300</v>
      </c>
      <c r="F122" s="966">
        <f>SUM('[1]прил5'!H434)</f>
        <v>0</v>
      </c>
      <c r="G122" s="966" t="e">
        <f>SUM('[1]прил5'!I434)</f>
        <v>#REF!</v>
      </c>
    </row>
    <row r="123" spans="1:7" ht="37.5" customHeight="1" hidden="1">
      <c r="A123" s="1051" t="s">
        <v>592</v>
      </c>
      <c r="B123" s="1071" t="s">
        <v>581</v>
      </c>
      <c r="C123" s="1072" t="s">
        <v>154</v>
      </c>
      <c r="D123" s="1054" t="s">
        <v>593</v>
      </c>
      <c r="E123" s="1050"/>
      <c r="F123" s="1022">
        <f>SUM(F124)</f>
        <v>0</v>
      </c>
      <c r="G123" s="1022" t="e">
        <f>SUM(G124)</f>
        <v>#REF!</v>
      </c>
    </row>
    <row r="124" spans="1:7" ht="39.75" customHeight="1" hidden="1">
      <c r="A124" s="878" t="s">
        <v>160</v>
      </c>
      <c r="B124" s="888" t="s">
        <v>581</v>
      </c>
      <c r="C124" s="889" t="s">
        <v>154</v>
      </c>
      <c r="D124" s="884" t="s">
        <v>593</v>
      </c>
      <c r="E124" s="881">
        <v>100</v>
      </c>
      <c r="F124" s="966">
        <f>SUM('[1]прил5'!H275)</f>
        <v>0</v>
      </c>
      <c r="G124" s="966" t="e">
        <f>SUM('[1]прил5'!I275)</f>
        <v>#REF!</v>
      </c>
    </row>
    <row r="125" spans="1:7" ht="34.5" customHeight="1" hidden="1">
      <c r="A125" s="1046" t="s">
        <v>587</v>
      </c>
      <c r="B125" s="1071" t="s">
        <v>581</v>
      </c>
      <c r="C125" s="1072" t="s">
        <v>154</v>
      </c>
      <c r="D125" s="1054" t="s">
        <v>588</v>
      </c>
      <c r="E125" s="1050"/>
      <c r="F125" s="1022">
        <f>SUM(F126:F127)</f>
        <v>0</v>
      </c>
      <c r="G125" s="1022" t="e">
        <f>SUM(G126:G127)</f>
        <v>#REF!</v>
      </c>
    </row>
    <row r="126" spans="1:7" ht="30" customHeight="1" hidden="1">
      <c r="A126" s="765" t="s">
        <v>160</v>
      </c>
      <c r="B126" s="888" t="s">
        <v>581</v>
      </c>
      <c r="C126" s="889" t="s">
        <v>154</v>
      </c>
      <c r="D126" s="884" t="s">
        <v>588</v>
      </c>
      <c r="E126" s="881">
        <v>100</v>
      </c>
      <c r="F126" s="966">
        <f>SUM('[1]прил5'!H268)</f>
        <v>0</v>
      </c>
      <c r="G126" s="966" t="e">
        <f>SUM('[1]прил5'!I268)</f>
        <v>#REF!</v>
      </c>
    </row>
    <row r="127" spans="1:7" ht="36.75" customHeight="1" hidden="1">
      <c r="A127" s="765" t="s">
        <v>192</v>
      </c>
      <c r="B127" s="888" t="s">
        <v>581</v>
      </c>
      <c r="C127" s="889" t="s">
        <v>154</v>
      </c>
      <c r="D127" s="884" t="s">
        <v>588</v>
      </c>
      <c r="E127" s="881">
        <v>300</v>
      </c>
      <c r="F127" s="966">
        <f>SUM('[1]прил5'!H269+'[1]прил5'!H436)</f>
        <v>0</v>
      </c>
      <c r="G127" s="966" t="e">
        <f>SUM('[1]прил5'!I269+'[1]прил5'!I436)</f>
        <v>#REF!</v>
      </c>
    </row>
    <row r="128" spans="1:7" ht="30" customHeight="1" hidden="1">
      <c r="A128" s="1046" t="s">
        <v>594</v>
      </c>
      <c r="B128" s="1071" t="s">
        <v>581</v>
      </c>
      <c r="C128" s="1072" t="s">
        <v>154</v>
      </c>
      <c r="D128" s="1054" t="s">
        <v>595</v>
      </c>
      <c r="E128" s="1050"/>
      <c r="F128" s="1022">
        <f>SUM(F129)</f>
        <v>0</v>
      </c>
      <c r="G128" s="1022" t="e">
        <f>SUM(G129)</f>
        <v>#REF!</v>
      </c>
    </row>
    <row r="129" spans="1:7" ht="39.75" customHeight="1" hidden="1">
      <c r="A129" s="765" t="s">
        <v>161</v>
      </c>
      <c r="B129" s="888" t="s">
        <v>581</v>
      </c>
      <c r="C129" s="889" t="s">
        <v>154</v>
      </c>
      <c r="D129" s="884" t="s">
        <v>595</v>
      </c>
      <c r="E129" s="881">
        <v>200</v>
      </c>
      <c r="F129" s="966">
        <f>SUM('[1]прил5'!H271)</f>
        <v>0</v>
      </c>
      <c r="G129" s="966" t="e">
        <f>SUM('[1]прил5'!I271)</f>
        <v>#REF!</v>
      </c>
    </row>
    <row r="130" spans="1:7" ht="43.5" customHeight="1" hidden="1">
      <c r="A130" s="1046" t="s">
        <v>596</v>
      </c>
      <c r="B130" s="1071" t="s">
        <v>581</v>
      </c>
      <c r="C130" s="1072" t="s">
        <v>154</v>
      </c>
      <c r="D130" s="1054" t="s">
        <v>597</v>
      </c>
      <c r="E130" s="1050"/>
      <c r="F130" s="1022">
        <f>SUM(F131)</f>
        <v>0</v>
      </c>
      <c r="G130" s="1022" t="e">
        <f>SUM(G131)</f>
        <v>#REF!</v>
      </c>
    </row>
    <row r="131" spans="1:7" ht="39" customHeight="1" hidden="1">
      <c r="A131" s="765" t="s">
        <v>161</v>
      </c>
      <c r="B131" s="888" t="s">
        <v>581</v>
      </c>
      <c r="C131" s="889" t="s">
        <v>154</v>
      </c>
      <c r="D131" s="884" t="s">
        <v>597</v>
      </c>
      <c r="E131" s="881">
        <v>200</v>
      </c>
      <c r="F131" s="966">
        <f>SUM('[1]прил5'!H273)</f>
        <v>0</v>
      </c>
      <c r="G131" s="966" t="e">
        <f>SUM('[1]прил5'!I273)</f>
        <v>#REF!</v>
      </c>
    </row>
    <row r="132" spans="1:7" ht="42" customHeight="1" hidden="1">
      <c r="A132" s="1046" t="s">
        <v>208</v>
      </c>
      <c r="B132" s="1071" t="s">
        <v>581</v>
      </c>
      <c r="C132" s="1072" t="s">
        <v>154</v>
      </c>
      <c r="D132" s="1054" t="s">
        <v>523</v>
      </c>
      <c r="E132" s="1050"/>
      <c r="F132" s="1022">
        <f>SUM(F133:F135)</f>
        <v>0</v>
      </c>
      <c r="G132" s="1022" t="e">
        <f>SUM(G133:G135)</f>
        <v>#REF!</v>
      </c>
    </row>
    <row r="133" spans="1:7" ht="35.25" customHeight="1" hidden="1">
      <c r="A133" s="765" t="s">
        <v>160</v>
      </c>
      <c r="B133" s="888" t="s">
        <v>581</v>
      </c>
      <c r="C133" s="889" t="s">
        <v>154</v>
      </c>
      <c r="D133" s="884" t="s">
        <v>523</v>
      </c>
      <c r="E133" s="881">
        <v>100</v>
      </c>
      <c r="F133" s="966">
        <f>SUM('[1]прил5'!H277)</f>
        <v>0</v>
      </c>
      <c r="G133" s="966" t="e">
        <f>SUM('[1]прил5'!I277)</f>
        <v>#REF!</v>
      </c>
    </row>
    <row r="134" spans="1:7" ht="33" customHeight="1" hidden="1">
      <c r="A134" s="765" t="s">
        <v>161</v>
      </c>
      <c r="B134" s="888" t="s">
        <v>581</v>
      </c>
      <c r="C134" s="889" t="s">
        <v>154</v>
      </c>
      <c r="D134" s="884" t="s">
        <v>523</v>
      </c>
      <c r="E134" s="881">
        <v>200</v>
      </c>
      <c r="F134" s="966">
        <f>SUM('[1]прил5'!H278)</f>
        <v>0</v>
      </c>
      <c r="G134" s="966" t="e">
        <f>SUM('[1]прил5'!I278)</f>
        <v>#REF!</v>
      </c>
    </row>
    <row r="135" spans="1:7" ht="33.75" customHeight="1" hidden="1">
      <c r="A135" s="765" t="s">
        <v>163</v>
      </c>
      <c r="B135" s="888" t="s">
        <v>581</v>
      </c>
      <c r="C135" s="889" t="s">
        <v>154</v>
      </c>
      <c r="D135" s="884" t="s">
        <v>523</v>
      </c>
      <c r="E135" s="881">
        <v>800</v>
      </c>
      <c r="F135" s="966">
        <f>SUM('[1]прил5'!H279)</f>
        <v>0</v>
      </c>
      <c r="G135" s="966" t="e">
        <f>SUM('[1]прил5'!I279)</f>
        <v>#REF!</v>
      </c>
    </row>
    <row r="136" spans="1:7" ht="37.5" customHeight="1" hidden="1">
      <c r="A136" s="1037" t="s">
        <v>598</v>
      </c>
      <c r="B136" s="1056" t="s">
        <v>599</v>
      </c>
      <c r="C136" s="1057" t="s">
        <v>518</v>
      </c>
      <c r="D136" s="1058" t="s">
        <v>519</v>
      </c>
      <c r="E136" s="1040"/>
      <c r="F136" s="1031">
        <f>SUM(F137)</f>
        <v>0</v>
      </c>
      <c r="G136" s="1031" t="e">
        <f>SUM(G137)</f>
        <v>#REF!</v>
      </c>
    </row>
    <row r="137" spans="1:7" ht="30.75" customHeight="1" hidden="1">
      <c r="A137" s="1041" t="s">
        <v>600</v>
      </c>
      <c r="B137" s="1065" t="s">
        <v>599</v>
      </c>
      <c r="C137" s="1066" t="s">
        <v>153</v>
      </c>
      <c r="D137" s="1062" t="s">
        <v>519</v>
      </c>
      <c r="E137" s="1045"/>
      <c r="F137" s="769">
        <f>SUM(F138+F141+F145)</f>
        <v>0</v>
      </c>
      <c r="G137" s="769" t="e">
        <f>SUM(G138+G141+G145)</f>
        <v>#REF!</v>
      </c>
    </row>
    <row r="138" spans="1:7" ht="33.75" customHeight="1" hidden="1">
      <c r="A138" s="1046" t="s">
        <v>535</v>
      </c>
      <c r="B138" s="1071" t="s">
        <v>599</v>
      </c>
      <c r="C138" s="1072" t="s">
        <v>153</v>
      </c>
      <c r="D138" s="1054" t="s">
        <v>536</v>
      </c>
      <c r="E138" s="1050"/>
      <c r="F138" s="1022">
        <f>SUM(F139:F140)</f>
        <v>0</v>
      </c>
      <c r="G138" s="1022" t="e">
        <f>SUM(G139:G140)</f>
        <v>#REF!</v>
      </c>
    </row>
    <row r="139" spans="1:7" ht="21.75" customHeight="1" hidden="1">
      <c r="A139" s="765" t="s">
        <v>161</v>
      </c>
      <c r="B139" s="888" t="s">
        <v>599</v>
      </c>
      <c r="C139" s="889" t="s">
        <v>153</v>
      </c>
      <c r="D139" s="884" t="s">
        <v>536</v>
      </c>
      <c r="E139" s="881">
        <v>200</v>
      </c>
      <c r="F139" s="966">
        <f>SUM('[1]прил5'!H440)</f>
        <v>0</v>
      </c>
      <c r="G139" s="966" t="e">
        <f>SUM('[1]прил5'!I440)</f>
        <v>#REF!</v>
      </c>
    </row>
    <row r="140" spans="1:7" ht="35.25" customHeight="1" hidden="1">
      <c r="A140" s="765" t="s">
        <v>192</v>
      </c>
      <c r="B140" s="888" t="s">
        <v>599</v>
      </c>
      <c r="C140" s="889" t="s">
        <v>153</v>
      </c>
      <c r="D140" s="884" t="s">
        <v>536</v>
      </c>
      <c r="E140" s="881">
        <v>300</v>
      </c>
      <c r="F140" s="966">
        <f>SUM('[1]прил5'!H441)</f>
        <v>0</v>
      </c>
      <c r="G140" s="966" t="e">
        <f>SUM('[1]прил5'!I441)</f>
        <v>#REF!</v>
      </c>
    </row>
    <row r="141" spans="1:7" ht="35.25" customHeight="1" hidden="1">
      <c r="A141" s="1046" t="s">
        <v>208</v>
      </c>
      <c r="B141" s="1071" t="s">
        <v>599</v>
      </c>
      <c r="C141" s="1072" t="s">
        <v>153</v>
      </c>
      <c r="D141" s="1054" t="s">
        <v>523</v>
      </c>
      <c r="E141" s="1050"/>
      <c r="F141" s="1022">
        <f>SUM(F142:F144)</f>
        <v>0</v>
      </c>
      <c r="G141" s="1022" t="e">
        <f>SUM(G142:G144)</f>
        <v>#REF!</v>
      </c>
    </row>
    <row r="142" spans="1:7" ht="45" customHeight="1" hidden="1">
      <c r="A142" s="765" t="s">
        <v>160</v>
      </c>
      <c r="B142" s="888" t="s">
        <v>599</v>
      </c>
      <c r="C142" s="889" t="s">
        <v>153</v>
      </c>
      <c r="D142" s="884" t="s">
        <v>523</v>
      </c>
      <c r="E142" s="881">
        <v>100</v>
      </c>
      <c r="F142" s="966">
        <f>SUM('[1]прил5'!H283)</f>
        <v>0</v>
      </c>
      <c r="G142" s="966" t="e">
        <f>SUM('[1]прил5'!I283)</f>
        <v>#REF!</v>
      </c>
    </row>
    <row r="143" spans="1:7" ht="48.75" customHeight="1" hidden="1">
      <c r="A143" s="765" t="s">
        <v>161</v>
      </c>
      <c r="B143" s="888" t="s">
        <v>599</v>
      </c>
      <c r="C143" s="889" t="s">
        <v>153</v>
      </c>
      <c r="D143" s="884" t="s">
        <v>523</v>
      </c>
      <c r="E143" s="881">
        <v>200</v>
      </c>
      <c r="F143" s="966">
        <f>SUM('[1]прил5'!H284)</f>
        <v>0</v>
      </c>
      <c r="G143" s="966" t="e">
        <f>SUM('[1]прил5'!I284)</f>
        <v>#REF!</v>
      </c>
    </row>
    <row r="144" spans="1:7" ht="36" customHeight="1" hidden="1">
      <c r="A144" s="765" t="s">
        <v>163</v>
      </c>
      <c r="B144" s="888" t="s">
        <v>599</v>
      </c>
      <c r="C144" s="889" t="s">
        <v>153</v>
      </c>
      <c r="D144" s="884" t="s">
        <v>523</v>
      </c>
      <c r="E144" s="881">
        <v>800</v>
      </c>
      <c r="F144" s="966">
        <f>SUM('[1]прил5'!H285)</f>
        <v>0</v>
      </c>
      <c r="G144" s="966" t="e">
        <f>SUM('[1]прил5'!I285)</f>
        <v>#REF!</v>
      </c>
    </row>
    <row r="145" spans="1:7" ht="39" customHeight="1" hidden="1">
      <c r="A145" s="1046" t="s">
        <v>587</v>
      </c>
      <c r="B145" s="1071" t="s">
        <v>599</v>
      </c>
      <c r="C145" s="1072" t="s">
        <v>153</v>
      </c>
      <c r="D145" s="1054" t="s">
        <v>588</v>
      </c>
      <c r="E145" s="1050"/>
      <c r="F145" s="1022">
        <f>SUM(F146)</f>
        <v>0</v>
      </c>
      <c r="G145" s="1022" t="e">
        <f>SUM(G146)</f>
        <v>#REF!</v>
      </c>
    </row>
    <row r="146" spans="1:7" ht="44.25" customHeight="1" hidden="1">
      <c r="A146" s="765" t="s">
        <v>192</v>
      </c>
      <c r="B146" s="888" t="s">
        <v>599</v>
      </c>
      <c r="C146" s="889" t="s">
        <v>153</v>
      </c>
      <c r="D146" s="884" t="s">
        <v>588</v>
      </c>
      <c r="E146" s="881">
        <v>300</v>
      </c>
      <c r="F146" s="966">
        <f>SUM('[1]прил5'!H443)</f>
        <v>0</v>
      </c>
      <c r="G146" s="966" t="e">
        <f>SUM('[1]прил5'!I443)</f>
        <v>#REF!</v>
      </c>
    </row>
    <row r="147" spans="1:7" ht="39.75" customHeight="1" hidden="1">
      <c r="A147" s="1037" t="s">
        <v>601</v>
      </c>
      <c r="B147" s="1056" t="s">
        <v>602</v>
      </c>
      <c r="C147" s="1057" t="s">
        <v>518</v>
      </c>
      <c r="D147" s="1058" t="s">
        <v>519</v>
      </c>
      <c r="E147" s="1040"/>
      <c r="F147" s="1031">
        <f aca="true" t="shared" si="0" ref="F147:G149">SUM(F148)</f>
        <v>0</v>
      </c>
      <c r="G147" s="1031" t="e">
        <f t="shared" si="0"/>
        <v>#REF!</v>
      </c>
    </row>
    <row r="148" spans="1:7" ht="31.5" customHeight="1" hidden="1">
      <c r="A148" s="1041" t="s">
        <v>603</v>
      </c>
      <c r="B148" s="1065" t="s">
        <v>602</v>
      </c>
      <c r="C148" s="1066" t="s">
        <v>153</v>
      </c>
      <c r="D148" s="1062" t="s">
        <v>519</v>
      </c>
      <c r="E148" s="1045"/>
      <c r="F148" s="769">
        <f t="shared" si="0"/>
        <v>0</v>
      </c>
      <c r="G148" s="769" t="e">
        <f t="shared" si="0"/>
        <v>#REF!</v>
      </c>
    </row>
    <row r="149" spans="1:7" ht="27" customHeight="1" hidden="1">
      <c r="A149" s="1046" t="s">
        <v>604</v>
      </c>
      <c r="B149" s="1071" t="s">
        <v>602</v>
      </c>
      <c r="C149" s="1072" t="s">
        <v>153</v>
      </c>
      <c r="D149" s="1054" t="s">
        <v>605</v>
      </c>
      <c r="E149" s="1050"/>
      <c r="F149" s="1022">
        <f t="shared" si="0"/>
        <v>0</v>
      </c>
      <c r="G149" s="1022" t="e">
        <f t="shared" si="0"/>
        <v>#REF!</v>
      </c>
    </row>
    <row r="150" spans="1:7" ht="37.5" customHeight="1" hidden="1">
      <c r="A150" s="765" t="s">
        <v>161</v>
      </c>
      <c r="B150" s="888" t="s">
        <v>602</v>
      </c>
      <c r="C150" s="889" t="s">
        <v>153</v>
      </c>
      <c r="D150" s="884" t="s">
        <v>605</v>
      </c>
      <c r="E150" s="881">
        <v>200</v>
      </c>
      <c r="F150" s="966">
        <f>SUM('[1]прил5'!H289)</f>
        <v>0</v>
      </c>
      <c r="G150" s="966" t="e">
        <f>SUM('[1]прил5'!I289)</f>
        <v>#REF!</v>
      </c>
    </row>
    <row r="151" spans="1:7" ht="36.75" customHeight="1" hidden="1">
      <c r="A151" s="1055" t="s">
        <v>606</v>
      </c>
      <c r="B151" s="1056" t="s">
        <v>607</v>
      </c>
      <c r="C151" s="1057" t="s">
        <v>518</v>
      </c>
      <c r="D151" s="1058" t="s">
        <v>519</v>
      </c>
      <c r="E151" s="1040"/>
      <c r="F151" s="1031">
        <f>SUM(F152+F159)</f>
        <v>0</v>
      </c>
      <c r="G151" s="1031" t="e">
        <f>SUM(G152+G159)</f>
        <v>#REF!</v>
      </c>
    </row>
    <row r="152" spans="1:7" ht="34.5" customHeight="1" hidden="1">
      <c r="A152" s="1059" t="s">
        <v>608</v>
      </c>
      <c r="B152" s="1065" t="s">
        <v>607</v>
      </c>
      <c r="C152" s="1066" t="s">
        <v>153</v>
      </c>
      <c r="D152" s="1062" t="s">
        <v>519</v>
      </c>
      <c r="E152" s="1045"/>
      <c r="F152" s="769">
        <f>SUM(F153+F155)</f>
        <v>0</v>
      </c>
      <c r="G152" s="769" t="e">
        <f>SUM(G153+G155)</f>
        <v>#REF!</v>
      </c>
    </row>
    <row r="153" spans="1:7" ht="38.25" customHeight="1" hidden="1">
      <c r="A153" s="1074" t="s">
        <v>609</v>
      </c>
      <c r="B153" s="1071" t="s">
        <v>607</v>
      </c>
      <c r="C153" s="1072" t="s">
        <v>153</v>
      </c>
      <c r="D153" s="1054" t="s">
        <v>610</v>
      </c>
      <c r="E153" s="1050"/>
      <c r="F153" s="1022">
        <f>SUM(F154)</f>
        <v>0</v>
      </c>
      <c r="G153" s="1022" t="e">
        <f>SUM(G154)</f>
        <v>#REF!</v>
      </c>
    </row>
    <row r="154" spans="1:7" ht="40.5" customHeight="1" hidden="1">
      <c r="A154" s="890" t="s">
        <v>160</v>
      </c>
      <c r="B154" s="888" t="s">
        <v>607</v>
      </c>
      <c r="C154" s="889" t="s">
        <v>153</v>
      </c>
      <c r="D154" s="884" t="s">
        <v>610</v>
      </c>
      <c r="E154" s="881">
        <v>100</v>
      </c>
      <c r="F154" s="966">
        <f>SUM('[1]прил5'!H326)</f>
        <v>0</v>
      </c>
      <c r="G154" s="966" t="e">
        <f>SUM('[1]прил5'!I326)</f>
        <v>#REF!</v>
      </c>
    </row>
    <row r="155" spans="1:7" ht="39" customHeight="1" hidden="1">
      <c r="A155" s="1074" t="s">
        <v>208</v>
      </c>
      <c r="B155" s="1071" t="s">
        <v>607</v>
      </c>
      <c r="C155" s="1072" t="s">
        <v>153</v>
      </c>
      <c r="D155" s="1054" t="s">
        <v>523</v>
      </c>
      <c r="E155" s="1050"/>
      <c r="F155" s="1022">
        <f>SUM(F156:F158)</f>
        <v>0</v>
      </c>
      <c r="G155" s="1022" t="e">
        <f>SUM(G156:G158)</f>
        <v>#REF!</v>
      </c>
    </row>
    <row r="156" spans="1:7" ht="36" customHeight="1" hidden="1">
      <c r="A156" s="890" t="s">
        <v>160</v>
      </c>
      <c r="B156" s="888" t="s">
        <v>607</v>
      </c>
      <c r="C156" s="889" t="s">
        <v>153</v>
      </c>
      <c r="D156" s="884" t="s">
        <v>523</v>
      </c>
      <c r="E156" s="881">
        <v>100</v>
      </c>
      <c r="F156" s="966">
        <f>SUM('[1]прил5'!H328)</f>
        <v>0</v>
      </c>
      <c r="G156" s="966" t="e">
        <f>SUM('[1]прил5'!I328)</f>
        <v>#REF!</v>
      </c>
    </row>
    <row r="157" spans="1:7" ht="36" customHeight="1" hidden="1">
      <c r="A157" s="765" t="s">
        <v>161</v>
      </c>
      <c r="B157" s="888" t="s">
        <v>607</v>
      </c>
      <c r="C157" s="889" t="s">
        <v>153</v>
      </c>
      <c r="D157" s="884" t="s">
        <v>523</v>
      </c>
      <c r="E157" s="881">
        <v>200</v>
      </c>
      <c r="F157" s="966">
        <f>SUM('[1]прил5'!H329)</f>
        <v>0</v>
      </c>
      <c r="G157" s="966" t="e">
        <f>SUM('[1]прил5'!I329)</f>
        <v>#REF!</v>
      </c>
    </row>
    <row r="158" spans="1:7" ht="35.25" customHeight="1" hidden="1">
      <c r="A158" s="765" t="s">
        <v>163</v>
      </c>
      <c r="B158" s="888" t="s">
        <v>607</v>
      </c>
      <c r="C158" s="889" t="s">
        <v>153</v>
      </c>
      <c r="D158" s="884" t="s">
        <v>523</v>
      </c>
      <c r="E158" s="881">
        <v>800</v>
      </c>
      <c r="F158" s="966">
        <f>SUM('[1]прил5'!H330)</f>
        <v>0</v>
      </c>
      <c r="G158" s="966" t="e">
        <f>SUM('[1]прил5'!I330)</f>
        <v>#REF!</v>
      </c>
    </row>
    <row r="159" spans="1:7" ht="33" customHeight="1" hidden="1">
      <c r="A159" s="1059" t="s">
        <v>611</v>
      </c>
      <c r="B159" s="1065" t="s">
        <v>607</v>
      </c>
      <c r="C159" s="1066" t="s">
        <v>154</v>
      </c>
      <c r="D159" s="1062" t="s">
        <v>519</v>
      </c>
      <c r="E159" s="1045"/>
      <c r="F159" s="769">
        <f>SUM(F160)</f>
        <v>0</v>
      </c>
      <c r="G159" s="769" t="e">
        <f>SUM(G160)</f>
        <v>#REF!</v>
      </c>
    </row>
    <row r="160" spans="1:7" ht="39" customHeight="1" hidden="1">
      <c r="A160" s="1074" t="s">
        <v>212</v>
      </c>
      <c r="B160" s="1071" t="s">
        <v>607</v>
      </c>
      <c r="C160" s="1072" t="s">
        <v>154</v>
      </c>
      <c r="D160" s="1054" t="s">
        <v>540</v>
      </c>
      <c r="E160" s="1050"/>
      <c r="F160" s="1022">
        <f>SUM(F161)</f>
        <v>0</v>
      </c>
      <c r="G160" s="1022" t="e">
        <f>SUM(G161)</f>
        <v>#REF!</v>
      </c>
    </row>
    <row r="161" spans="1:7" ht="31.5" customHeight="1" hidden="1">
      <c r="A161" s="890" t="s">
        <v>160</v>
      </c>
      <c r="B161" s="888" t="s">
        <v>607</v>
      </c>
      <c r="C161" s="889" t="s">
        <v>154</v>
      </c>
      <c r="D161" s="884" t="s">
        <v>540</v>
      </c>
      <c r="E161" s="881">
        <v>100</v>
      </c>
      <c r="F161" s="966">
        <f>SUM('[1]прил5'!H333)</f>
        <v>0</v>
      </c>
      <c r="G161" s="966" t="e">
        <f>SUM('[1]прил5'!I333)</f>
        <v>#REF!</v>
      </c>
    </row>
    <row r="162" spans="1:7" ht="30.75" customHeight="1" hidden="1">
      <c r="A162" s="740" t="s">
        <v>612</v>
      </c>
      <c r="B162" s="1067" t="s">
        <v>613</v>
      </c>
      <c r="C162" s="1068" t="s">
        <v>518</v>
      </c>
      <c r="D162" s="1069" t="s">
        <v>519</v>
      </c>
      <c r="E162" s="1075"/>
      <c r="F162" s="965" t="e">
        <f>SUM(F163)</f>
        <v>#REF!</v>
      </c>
      <c r="G162" s="965" t="e">
        <f>SUM(G163)</f>
        <v>#REF!</v>
      </c>
    </row>
    <row r="163" spans="1:7" ht="114" customHeight="1" hidden="1">
      <c r="A163" s="1026" t="s">
        <v>614</v>
      </c>
      <c r="B163" s="1056" t="s">
        <v>357</v>
      </c>
      <c r="C163" s="1057" t="s">
        <v>518</v>
      </c>
      <c r="D163" s="1058" t="s">
        <v>519</v>
      </c>
      <c r="E163" s="1076"/>
      <c r="F163" s="1031" t="e">
        <f>SUM(F164)</f>
        <v>#REF!</v>
      </c>
      <c r="G163" s="1031" t="e">
        <f>SUM(G164)</f>
        <v>#REF!</v>
      </c>
    </row>
    <row r="164" spans="1:7" ht="78" customHeight="1" hidden="1">
      <c r="A164" s="1032" t="s">
        <v>615</v>
      </c>
      <c r="B164" s="1065" t="s">
        <v>357</v>
      </c>
      <c r="C164" s="1066" t="s">
        <v>153</v>
      </c>
      <c r="D164" s="1062" t="s">
        <v>519</v>
      </c>
      <c r="E164" s="1077"/>
      <c r="F164" s="769" t="e">
        <f>SUM(F165+F167)</f>
        <v>#REF!</v>
      </c>
      <c r="G164" s="769" t="e">
        <f>SUM(G165+G167)</f>
        <v>#REF!</v>
      </c>
    </row>
    <row r="165" spans="1:7" ht="27.75" customHeight="1" hidden="1">
      <c r="A165" s="724" t="s">
        <v>616</v>
      </c>
      <c r="B165" s="1071" t="s">
        <v>357</v>
      </c>
      <c r="C165" s="1072" t="s">
        <v>153</v>
      </c>
      <c r="D165" s="1054" t="s">
        <v>617</v>
      </c>
      <c r="E165" s="1078"/>
      <c r="F165" s="1022">
        <f>SUM(F166)</f>
        <v>583122</v>
      </c>
      <c r="G165" s="1022" t="e">
        <f>SUM(G166)</f>
        <v>#REF!</v>
      </c>
    </row>
    <row r="166" spans="1:7" ht="36" customHeight="1" hidden="1">
      <c r="A166" s="733" t="s">
        <v>161</v>
      </c>
      <c r="B166" s="888" t="s">
        <v>357</v>
      </c>
      <c r="C166" s="889" t="s">
        <v>153</v>
      </c>
      <c r="D166" s="884" t="s">
        <v>617</v>
      </c>
      <c r="E166" s="891" t="s">
        <v>162</v>
      </c>
      <c r="F166" s="966">
        <f>SUM('[1]прил5'!H113+'[1]прил5'!H192)</f>
        <v>583122</v>
      </c>
      <c r="G166" s="966" t="e">
        <f>SUM('[1]прил5'!I113+'[1]прил5'!I192)</f>
        <v>#REF!</v>
      </c>
    </row>
    <row r="167" spans="1:7" ht="36" customHeight="1" hidden="1">
      <c r="A167" s="724" t="s">
        <v>618</v>
      </c>
      <c r="B167" s="1071" t="s">
        <v>357</v>
      </c>
      <c r="C167" s="1072" t="s">
        <v>153</v>
      </c>
      <c r="D167" s="1054" t="s">
        <v>619</v>
      </c>
      <c r="E167" s="1078"/>
      <c r="F167" s="1022" t="e">
        <f>SUM(F168)</f>
        <v>#REF!</v>
      </c>
      <c r="G167" s="1022" t="e">
        <f>SUM(G168)</f>
        <v>#REF!</v>
      </c>
    </row>
    <row r="168" spans="1:7" ht="33" customHeight="1" hidden="1">
      <c r="A168" s="733" t="s">
        <v>161</v>
      </c>
      <c r="B168" s="888" t="s">
        <v>357</v>
      </c>
      <c r="C168" s="889" t="s">
        <v>153</v>
      </c>
      <c r="D168" s="884" t="s">
        <v>619</v>
      </c>
      <c r="E168" s="891" t="s">
        <v>162</v>
      </c>
      <c r="F168" s="966" t="e">
        <f>SUM('[1]прил5'!H48)</f>
        <v>#REF!</v>
      </c>
      <c r="G168" s="966" t="e">
        <f>SUM('[1]прил5'!I48)</f>
        <v>#REF!</v>
      </c>
    </row>
    <row r="169" spans="1:7" ht="33" customHeight="1" hidden="1">
      <c r="A169" s="740" t="s">
        <v>620</v>
      </c>
      <c r="B169" s="1067" t="s">
        <v>621</v>
      </c>
      <c r="C169" s="1068" t="s">
        <v>518</v>
      </c>
      <c r="D169" s="1069" t="s">
        <v>519</v>
      </c>
      <c r="E169" s="1075"/>
      <c r="F169" s="965">
        <f aca="true" t="shared" si="1" ref="F169:G172">SUM(F170)</f>
        <v>0</v>
      </c>
      <c r="G169" s="965" t="e">
        <f t="shared" si="1"/>
        <v>#REF!</v>
      </c>
    </row>
    <row r="170" spans="1:7" ht="33" customHeight="1" hidden="1">
      <c r="A170" s="1079" t="s">
        <v>622</v>
      </c>
      <c r="B170" s="1057" t="s">
        <v>216</v>
      </c>
      <c r="C170" s="1057" t="s">
        <v>518</v>
      </c>
      <c r="D170" s="1058" t="s">
        <v>519</v>
      </c>
      <c r="E170" s="1076"/>
      <c r="F170" s="1031">
        <f t="shared" si="1"/>
        <v>0</v>
      </c>
      <c r="G170" s="1031" t="e">
        <f t="shared" si="1"/>
        <v>#REF!</v>
      </c>
    </row>
    <row r="171" spans="1:7" ht="33" customHeight="1" hidden="1">
      <c r="A171" s="1080" t="s">
        <v>623</v>
      </c>
      <c r="B171" s="1066" t="s">
        <v>216</v>
      </c>
      <c r="C171" s="1066" t="s">
        <v>153</v>
      </c>
      <c r="D171" s="1062" t="s">
        <v>519</v>
      </c>
      <c r="E171" s="1077"/>
      <c r="F171" s="769">
        <f t="shared" si="1"/>
        <v>0</v>
      </c>
      <c r="G171" s="769" t="e">
        <f t="shared" si="1"/>
        <v>#REF!</v>
      </c>
    </row>
    <row r="172" spans="1:7" ht="28.5" customHeight="1" hidden="1">
      <c r="A172" s="1081" t="s">
        <v>624</v>
      </c>
      <c r="B172" s="1072" t="s">
        <v>216</v>
      </c>
      <c r="C172" s="1072" t="s">
        <v>153</v>
      </c>
      <c r="D172" s="1054" t="s">
        <v>625</v>
      </c>
      <c r="E172" s="1078"/>
      <c r="F172" s="1022">
        <f t="shared" si="1"/>
        <v>0</v>
      </c>
      <c r="G172" s="1022" t="e">
        <f t="shared" si="1"/>
        <v>#REF!</v>
      </c>
    </row>
    <row r="173" spans="1:7" ht="33" customHeight="1" hidden="1">
      <c r="A173" s="1082" t="s">
        <v>161</v>
      </c>
      <c r="B173" s="889" t="s">
        <v>216</v>
      </c>
      <c r="C173" s="889" t="s">
        <v>153</v>
      </c>
      <c r="D173" s="884" t="s">
        <v>625</v>
      </c>
      <c r="E173" s="891" t="s">
        <v>162</v>
      </c>
      <c r="F173" s="966">
        <f>SUM('[1]прил5'!H197)</f>
        <v>0</v>
      </c>
      <c r="G173" s="966" t="e">
        <f>SUM('[1]прил5'!I197)</f>
        <v>#REF!</v>
      </c>
    </row>
    <row r="174" spans="1:7" ht="63" customHeight="1" hidden="1">
      <c r="A174" s="1083" t="s">
        <v>763</v>
      </c>
      <c r="B174" s="1084" t="s">
        <v>626</v>
      </c>
      <c r="C174" s="1003" t="s">
        <v>518</v>
      </c>
      <c r="D174" s="1004" t="s">
        <v>519</v>
      </c>
      <c r="E174" s="1085"/>
      <c r="F174" s="965">
        <f>SUM(F175)</f>
        <v>0</v>
      </c>
      <c r="G174" s="965" t="e">
        <f>SUM(G175)</f>
        <v>#REF!</v>
      </c>
    </row>
    <row r="175" spans="1:7" ht="75.75" customHeight="1" hidden="1">
      <c r="A175" s="1079" t="s">
        <v>759</v>
      </c>
      <c r="B175" s="1056" t="s">
        <v>627</v>
      </c>
      <c r="C175" s="1057" t="s">
        <v>518</v>
      </c>
      <c r="D175" s="1058" t="s">
        <v>519</v>
      </c>
      <c r="E175" s="1076"/>
      <c r="F175" s="1031">
        <f>SUM(F176)</f>
        <v>0</v>
      </c>
      <c r="G175" s="1031" t="e">
        <f>SUM(G176)</f>
        <v>#REF!</v>
      </c>
    </row>
    <row r="176" spans="1:7" ht="45" customHeight="1" hidden="1">
      <c r="A176" s="1086" t="s">
        <v>760</v>
      </c>
      <c r="B176" s="1065" t="s">
        <v>627</v>
      </c>
      <c r="C176" s="1066" t="s">
        <v>153</v>
      </c>
      <c r="D176" s="1062" t="s">
        <v>519</v>
      </c>
      <c r="E176" s="1077"/>
      <c r="F176" s="769">
        <f>SUM(F177+F179)</f>
        <v>0</v>
      </c>
      <c r="G176" s="769" t="e">
        <f>SUM(G177+G179)</f>
        <v>#REF!</v>
      </c>
    </row>
    <row r="177" spans="1:7" ht="31.5" hidden="1">
      <c r="A177" s="1087" t="s">
        <v>628</v>
      </c>
      <c r="B177" s="1071" t="s">
        <v>627</v>
      </c>
      <c r="C177" s="1072" t="s">
        <v>153</v>
      </c>
      <c r="D177" s="1054" t="s">
        <v>629</v>
      </c>
      <c r="E177" s="1078"/>
      <c r="F177" s="1022">
        <f>SUM(F178)</f>
        <v>0</v>
      </c>
      <c r="G177" s="1022" t="e">
        <f>SUM(G178)</f>
        <v>#REF!</v>
      </c>
    </row>
    <row r="178" spans="1:7" ht="31.5" hidden="1">
      <c r="A178" s="870" t="s">
        <v>630</v>
      </c>
      <c r="B178" s="888" t="s">
        <v>627</v>
      </c>
      <c r="C178" s="889" t="s">
        <v>153</v>
      </c>
      <c r="D178" s="884" t="s">
        <v>629</v>
      </c>
      <c r="E178" s="891" t="s">
        <v>631</v>
      </c>
      <c r="F178" s="966">
        <f>SUM('[1]прил5'!H223)</f>
        <v>0</v>
      </c>
      <c r="G178" s="966" t="e">
        <f>SUM('[1]прил5'!I223)</f>
        <v>#REF!</v>
      </c>
    </row>
    <row r="179" spans="1:7" ht="63" customHeight="1" hidden="1">
      <c r="A179" s="1087" t="s">
        <v>762</v>
      </c>
      <c r="B179" s="1071" t="s">
        <v>627</v>
      </c>
      <c r="C179" s="1072" t="s">
        <v>153</v>
      </c>
      <c r="D179" s="1054" t="s">
        <v>632</v>
      </c>
      <c r="E179" s="1078"/>
      <c r="F179" s="1022">
        <f>SUM(F180)</f>
        <v>0</v>
      </c>
      <c r="G179" s="1022">
        <f>SUM(G180)</f>
        <v>0</v>
      </c>
    </row>
    <row r="180" spans="1:7" ht="31.5" hidden="1">
      <c r="A180" s="135" t="s">
        <v>814</v>
      </c>
      <c r="B180" s="888" t="s">
        <v>627</v>
      </c>
      <c r="C180" s="889" t="s">
        <v>153</v>
      </c>
      <c r="D180" s="884" t="s">
        <v>632</v>
      </c>
      <c r="E180" s="891" t="s">
        <v>162</v>
      </c>
      <c r="F180" s="966">
        <v>0</v>
      </c>
      <c r="G180" s="966">
        <v>0</v>
      </c>
    </row>
    <row r="181" spans="1:7" ht="96" customHeight="1">
      <c r="A181" s="740" t="s">
        <v>1057</v>
      </c>
      <c r="B181" s="1084" t="s">
        <v>218</v>
      </c>
      <c r="C181" s="1003" t="s">
        <v>518</v>
      </c>
      <c r="D181" s="1004" t="s">
        <v>519</v>
      </c>
      <c r="E181" s="1085"/>
      <c r="F181" s="965">
        <f>SUM(F182+F196)</f>
        <v>20614</v>
      </c>
      <c r="G181" s="965">
        <f>SUM(G182+G196)</f>
        <v>11000</v>
      </c>
    </row>
    <row r="182" spans="1:7" ht="110.25">
      <c r="A182" s="1026" t="s">
        <v>1041</v>
      </c>
      <c r="B182" s="1056" t="s">
        <v>219</v>
      </c>
      <c r="C182" s="1057" t="s">
        <v>518</v>
      </c>
      <c r="D182" s="1058" t="s">
        <v>519</v>
      </c>
      <c r="E182" s="1088"/>
      <c r="F182" s="1117">
        <f>F183</f>
        <v>20614</v>
      </c>
      <c r="G182" s="1117">
        <f>SUM(G183)</f>
        <v>11000</v>
      </c>
    </row>
    <row r="183" spans="1:7" ht="60.75" customHeight="1">
      <c r="A183" s="1089" t="s">
        <v>1071</v>
      </c>
      <c r="B183" s="1090" t="s">
        <v>219</v>
      </c>
      <c r="C183" s="1091" t="s">
        <v>153</v>
      </c>
      <c r="D183" s="1092" t="s">
        <v>519</v>
      </c>
      <c r="E183" s="1093"/>
      <c r="F183" s="1094">
        <f>SUM(F186)</f>
        <v>20614</v>
      </c>
      <c r="G183" s="1094">
        <f>SUM(G186)</f>
        <v>11000</v>
      </c>
    </row>
    <row r="184" spans="1:7" ht="45.75" customHeight="1" hidden="1">
      <c r="A184" s="1095" t="s">
        <v>478</v>
      </c>
      <c r="B184" s="1096" t="s">
        <v>219</v>
      </c>
      <c r="C184" s="1097" t="s">
        <v>153</v>
      </c>
      <c r="D184" s="1098" t="s">
        <v>770</v>
      </c>
      <c r="E184" s="1099"/>
      <c r="F184" s="1100">
        <f>SUM(F185)</f>
        <v>0</v>
      </c>
      <c r="G184" s="1100">
        <f>SUM(G185)</f>
        <v>0</v>
      </c>
    </row>
    <row r="185" spans="1:7" ht="33.75" customHeight="1" hidden="1">
      <c r="A185" s="135" t="s">
        <v>814</v>
      </c>
      <c r="B185" s="888" t="s">
        <v>219</v>
      </c>
      <c r="C185" s="889" t="s">
        <v>153</v>
      </c>
      <c r="D185" s="884" t="s">
        <v>770</v>
      </c>
      <c r="E185" s="892" t="s">
        <v>162</v>
      </c>
      <c r="F185" s="966">
        <v>0</v>
      </c>
      <c r="G185" s="966">
        <v>0</v>
      </c>
    </row>
    <row r="186" spans="1:7" ht="61.5" customHeight="1">
      <c r="A186" s="1032" t="s">
        <v>1071</v>
      </c>
      <c r="B186" s="1065" t="s">
        <v>219</v>
      </c>
      <c r="C186" s="1066" t="s">
        <v>153</v>
      </c>
      <c r="D186" s="1062" t="s">
        <v>519</v>
      </c>
      <c r="E186" s="1101"/>
      <c r="F186" s="769">
        <f>SUM(F187+F189+F192)</f>
        <v>20614</v>
      </c>
      <c r="G186" s="769">
        <f>SUM(G187+G189+G192)</f>
        <v>11000</v>
      </c>
    </row>
    <row r="187" spans="1:7" ht="35.25" customHeight="1" hidden="1">
      <c r="A187" s="1102" t="s">
        <v>484</v>
      </c>
      <c r="B187" s="1071" t="s">
        <v>219</v>
      </c>
      <c r="C187" s="1072" t="s">
        <v>153</v>
      </c>
      <c r="D187" s="1054" t="s">
        <v>633</v>
      </c>
      <c r="E187" s="1103"/>
      <c r="F187" s="1022">
        <f>SUM(F188)</f>
        <v>0</v>
      </c>
      <c r="G187" s="1022">
        <f>SUM(G188)</f>
        <v>0</v>
      </c>
    </row>
    <row r="188" spans="1:7" ht="35.25" customHeight="1" hidden="1">
      <c r="A188" s="135" t="s">
        <v>814</v>
      </c>
      <c r="B188" s="888" t="s">
        <v>219</v>
      </c>
      <c r="C188" s="889" t="s">
        <v>153</v>
      </c>
      <c r="D188" s="884" t="s">
        <v>633</v>
      </c>
      <c r="E188" s="892" t="s">
        <v>162</v>
      </c>
      <c r="F188" s="966">
        <v>0</v>
      </c>
      <c r="G188" s="966">
        <v>0</v>
      </c>
    </row>
    <row r="189" spans="1:7" ht="42.75" customHeight="1" hidden="1">
      <c r="A189" s="1104" t="s">
        <v>512</v>
      </c>
      <c r="B189" s="1071" t="s">
        <v>219</v>
      </c>
      <c r="C189" s="1072" t="s">
        <v>153</v>
      </c>
      <c r="D189" s="1054" t="s">
        <v>529</v>
      </c>
      <c r="E189" s="1103"/>
      <c r="F189" s="1022">
        <f>SUM(F190+F191)</f>
        <v>0</v>
      </c>
      <c r="G189" s="1022">
        <f>SUM(G190+G191)</f>
        <v>0</v>
      </c>
    </row>
    <row r="190" spans="1:7" ht="61.5" customHeight="1" hidden="1">
      <c r="A190" s="718" t="s">
        <v>160</v>
      </c>
      <c r="B190" s="888" t="s">
        <v>219</v>
      </c>
      <c r="C190" s="889" t="s">
        <v>153</v>
      </c>
      <c r="D190" s="884" t="s">
        <v>529</v>
      </c>
      <c r="E190" s="892" t="s">
        <v>155</v>
      </c>
      <c r="F190" s="966">
        <v>0</v>
      </c>
      <c r="G190" s="966">
        <v>0</v>
      </c>
    </row>
    <row r="191" spans="1:7" ht="31.5" customHeight="1" hidden="1">
      <c r="A191" s="857" t="s">
        <v>161</v>
      </c>
      <c r="B191" s="888" t="s">
        <v>219</v>
      </c>
      <c r="C191" s="889" t="s">
        <v>153</v>
      </c>
      <c r="D191" s="884" t="s">
        <v>529</v>
      </c>
      <c r="E191" s="892" t="s">
        <v>162</v>
      </c>
      <c r="F191" s="966">
        <v>0</v>
      </c>
      <c r="G191" s="966">
        <v>0</v>
      </c>
    </row>
    <row r="192" spans="1:7" ht="31.5">
      <c r="A192" s="1105" t="s">
        <v>221</v>
      </c>
      <c r="B192" s="1071" t="s">
        <v>634</v>
      </c>
      <c r="C192" s="1072" t="s">
        <v>153</v>
      </c>
      <c r="D192" s="1054" t="s">
        <v>635</v>
      </c>
      <c r="E192" s="1103"/>
      <c r="F192" s="1022">
        <f>SUM(F193)</f>
        <v>20614</v>
      </c>
      <c r="G192" s="1022">
        <f>SUM(G193)</f>
        <v>11000</v>
      </c>
    </row>
    <row r="193" spans="1:7" ht="31.5" customHeight="1">
      <c r="A193" s="135" t="s">
        <v>814</v>
      </c>
      <c r="B193" s="888" t="s">
        <v>634</v>
      </c>
      <c r="C193" s="889" t="s">
        <v>153</v>
      </c>
      <c r="D193" s="884" t="s">
        <v>635</v>
      </c>
      <c r="E193" s="892" t="s">
        <v>162</v>
      </c>
      <c r="F193" s="966">
        <v>20614</v>
      </c>
      <c r="G193" s="966">
        <v>11000</v>
      </c>
    </row>
    <row r="194" spans="1:7" ht="31.5" hidden="1">
      <c r="A194" s="1087" t="s">
        <v>636</v>
      </c>
      <c r="B194" s="1071" t="s">
        <v>500</v>
      </c>
      <c r="C194" s="1072" t="s">
        <v>153</v>
      </c>
      <c r="D194" s="1054" t="s">
        <v>637</v>
      </c>
      <c r="E194" s="1103"/>
      <c r="F194" s="1022">
        <f>SUM(F195)</f>
        <v>0</v>
      </c>
      <c r="G194" s="1022" t="e">
        <f>SUM(G195)</f>
        <v>#REF!</v>
      </c>
    </row>
    <row r="195" spans="1:7" ht="31.5" hidden="1">
      <c r="A195" s="870" t="s">
        <v>530</v>
      </c>
      <c r="B195" s="888" t="s">
        <v>500</v>
      </c>
      <c r="C195" s="889" t="s">
        <v>153</v>
      </c>
      <c r="D195" s="884" t="s">
        <v>637</v>
      </c>
      <c r="E195" s="892" t="s">
        <v>531</v>
      </c>
      <c r="F195" s="966">
        <f>SUM('[1]прил5'!H448)</f>
        <v>0</v>
      </c>
      <c r="G195" s="966" t="e">
        <f>SUM('[1]прил5'!I448)</f>
        <v>#REF!</v>
      </c>
    </row>
    <row r="196" spans="1:7" ht="120" customHeight="1" hidden="1">
      <c r="A196" s="1079" t="s">
        <v>764</v>
      </c>
      <c r="B196" s="1056" t="s">
        <v>500</v>
      </c>
      <c r="C196" s="1057" t="s">
        <v>518</v>
      </c>
      <c r="D196" s="1058" t="s">
        <v>519</v>
      </c>
      <c r="E196" s="1088"/>
      <c r="F196" s="1031">
        <f>F197</f>
        <v>0</v>
      </c>
      <c r="G196" s="1031">
        <f>G197</f>
        <v>0</v>
      </c>
    </row>
    <row r="197" spans="1:7" ht="45.75" customHeight="1" hidden="1">
      <c r="A197" s="1086" t="s">
        <v>765</v>
      </c>
      <c r="B197" s="1065" t="s">
        <v>500</v>
      </c>
      <c r="C197" s="1066" t="s">
        <v>153</v>
      </c>
      <c r="D197" s="1062" t="s">
        <v>519</v>
      </c>
      <c r="E197" s="1101"/>
      <c r="F197" s="769">
        <f>F210</f>
        <v>0</v>
      </c>
      <c r="G197" s="769">
        <f>G210</f>
        <v>0</v>
      </c>
    </row>
    <row r="198" spans="1:7" ht="78.75" hidden="1">
      <c r="A198" s="740" t="s">
        <v>638</v>
      </c>
      <c r="B198" s="1002" t="s">
        <v>224</v>
      </c>
      <c r="C198" s="1003" t="s">
        <v>518</v>
      </c>
      <c r="D198" s="1004" t="s">
        <v>519</v>
      </c>
      <c r="E198" s="1106"/>
      <c r="F198" s="965">
        <f>SUM(F199+F203+F207)</f>
        <v>0</v>
      </c>
      <c r="G198" s="965" t="e">
        <f>SUM(G199+G203+G207)</f>
        <v>#REF!</v>
      </c>
    </row>
    <row r="199" spans="1:7" ht="94.5" hidden="1">
      <c r="A199" s="1026" t="s">
        <v>639</v>
      </c>
      <c r="B199" s="1107" t="s">
        <v>640</v>
      </c>
      <c r="C199" s="1028" t="s">
        <v>518</v>
      </c>
      <c r="D199" s="1029" t="s">
        <v>519</v>
      </c>
      <c r="E199" s="1030"/>
      <c r="F199" s="1031">
        <f aca="true" t="shared" si="2" ref="F199:G201">SUM(F200)</f>
        <v>0</v>
      </c>
      <c r="G199" s="1031" t="e">
        <f t="shared" si="2"/>
        <v>#REF!</v>
      </c>
    </row>
    <row r="200" spans="1:7" ht="31.5" hidden="1">
      <c r="A200" s="1032" t="s">
        <v>641</v>
      </c>
      <c r="B200" s="1033" t="s">
        <v>640</v>
      </c>
      <c r="C200" s="1034" t="s">
        <v>153</v>
      </c>
      <c r="D200" s="1035" t="s">
        <v>519</v>
      </c>
      <c r="E200" s="1036"/>
      <c r="F200" s="769">
        <f t="shared" si="2"/>
        <v>0</v>
      </c>
      <c r="G200" s="769" t="e">
        <f t="shared" si="2"/>
        <v>#REF!</v>
      </c>
    </row>
    <row r="201" spans="1:7" ht="15.75" hidden="1">
      <c r="A201" s="724" t="s">
        <v>226</v>
      </c>
      <c r="B201" s="1018" t="s">
        <v>640</v>
      </c>
      <c r="C201" s="1019" t="s">
        <v>153</v>
      </c>
      <c r="D201" s="1020" t="s">
        <v>642</v>
      </c>
      <c r="E201" s="1021"/>
      <c r="F201" s="1022">
        <f t="shared" si="2"/>
        <v>0</v>
      </c>
      <c r="G201" s="1022" t="e">
        <f t="shared" si="2"/>
        <v>#REF!</v>
      </c>
    </row>
    <row r="202" spans="1:7" ht="31.5" hidden="1">
      <c r="A202" s="733" t="s">
        <v>161</v>
      </c>
      <c r="B202" s="872" t="s">
        <v>640</v>
      </c>
      <c r="C202" s="873" t="s">
        <v>153</v>
      </c>
      <c r="D202" s="874" t="s">
        <v>642</v>
      </c>
      <c r="E202" s="875" t="s">
        <v>162</v>
      </c>
      <c r="F202" s="966">
        <f>SUM('[1]прил5'!H305)</f>
        <v>0</v>
      </c>
      <c r="G202" s="966" t="e">
        <f>SUM('[1]прил5'!I305)</f>
        <v>#REF!</v>
      </c>
    </row>
    <row r="203" spans="1:7" ht="110.25" hidden="1">
      <c r="A203" s="1026" t="s">
        <v>643</v>
      </c>
      <c r="B203" s="1107" t="s">
        <v>644</v>
      </c>
      <c r="C203" s="1028" t="s">
        <v>518</v>
      </c>
      <c r="D203" s="1029" t="s">
        <v>519</v>
      </c>
      <c r="E203" s="1030"/>
      <c r="F203" s="1031">
        <f aca="true" t="shared" si="3" ref="F203:G205">SUM(F204)</f>
        <v>0</v>
      </c>
      <c r="G203" s="1031" t="e">
        <f t="shared" si="3"/>
        <v>#REF!</v>
      </c>
    </row>
    <row r="204" spans="1:7" ht="47.25" hidden="1">
      <c r="A204" s="1032" t="s">
        <v>645</v>
      </c>
      <c r="B204" s="1033" t="s">
        <v>644</v>
      </c>
      <c r="C204" s="1034" t="s">
        <v>153</v>
      </c>
      <c r="D204" s="1035" t="s">
        <v>519</v>
      </c>
      <c r="E204" s="1036"/>
      <c r="F204" s="769">
        <f t="shared" si="3"/>
        <v>0</v>
      </c>
      <c r="G204" s="769" t="e">
        <f t="shared" si="3"/>
        <v>#REF!</v>
      </c>
    </row>
    <row r="205" spans="1:7" ht="63" hidden="1">
      <c r="A205" s="724" t="s">
        <v>364</v>
      </c>
      <c r="B205" s="1018" t="s">
        <v>644</v>
      </c>
      <c r="C205" s="1019" t="s">
        <v>153</v>
      </c>
      <c r="D205" s="1020" t="s">
        <v>646</v>
      </c>
      <c r="E205" s="1021"/>
      <c r="F205" s="1022">
        <f t="shared" si="3"/>
        <v>0</v>
      </c>
      <c r="G205" s="1022" t="e">
        <f t="shared" si="3"/>
        <v>#REF!</v>
      </c>
    </row>
    <row r="206" spans="1:7" ht="31.5" hidden="1">
      <c r="A206" s="733" t="s">
        <v>161</v>
      </c>
      <c r="B206" s="872" t="s">
        <v>644</v>
      </c>
      <c r="C206" s="873" t="s">
        <v>153</v>
      </c>
      <c r="D206" s="874" t="s">
        <v>646</v>
      </c>
      <c r="E206" s="875" t="s">
        <v>162</v>
      </c>
      <c r="F206" s="966">
        <f>SUM('[1]прил5'!H491)</f>
        <v>0</v>
      </c>
      <c r="G206" s="966" t="e">
        <f>SUM('[1]прил5'!I491)</f>
        <v>#REF!</v>
      </c>
    </row>
    <row r="207" spans="1:7" ht="78" customHeight="1" hidden="1">
      <c r="A207" s="1026" t="s">
        <v>647</v>
      </c>
      <c r="B207" s="1107" t="s">
        <v>644</v>
      </c>
      <c r="C207" s="1028" t="s">
        <v>518</v>
      </c>
      <c r="D207" s="1029" t="s">
        <v>519</v>
      </c>
      <c r="E207" s="1030"/>
      <c r="F207" s="1031">
        <f>SUM(F208)</f>
        <v>0</v>
      </c>
      <c r="G207" s="1031">
        <f>SUM(G208)</f>
        <v>0</v>
      </c>
    </row>
    <row r="208" spans="1:7" ht="47.25" hidden="1">
      <c r="A208" s="1032" t="s">
        <v>648</v>
      </c>
      <c r="B208" s="1033" t="s">
        <v>644</v>
      </c>
      <c r="C208" s="1034" t="s">
        <v>153</v>
      </c>
      <c r="D208" s="1035" t="s">
        <v>519</v>
      </c>
      <c r="E208" s="1036"/>
      <c r="F208" s="769">
        <f>SUM(F209)</f>
        <v>0</v>
      </c>
      <c r="G208" s="769">
        <f>SUM(G209)</f>
        <v>0</v>
      </c>
    </row>
    <row r="209" spans="1:7" ht="0" customHeight="1" hidden="1">
      <c r="A209" s="724" t="s">
        <v>649</v>
      </c>
      <c r="B209" s="1018" t="s">
        <v>644</v>
      </c>
      <c r="C209" s="1019" t="s">
        <v>153</v>
      </c>
      <c r="D209" s="1020" t="s">
        <v>650</v>
      </c>
      <c r="E209" s="1021"/>
      <c r="F209" s="1022">
        <f>SUM(F210:F211)</f>
        <v>0</v>
      </c>
      <c r="G209" s="1022">
        <f>SUM(G210:G211)</f>
        <v>0</v>
      </c>
    </row>
    <row r="210" spans="1:7" ht="45" customHeight="1" hidden="1">
      <c r="A210" s="724" t="s">
        <v>512</v>
      </c>
      <c r="B210" s="1071" t="s">
        <v>500</v>
      </c>
      <c r="C210" s="1072" t="s">
        <v>153</v>
      </c>
      <c r="D210" s="1054" t="s">
        <v>529</v>
      </c>
      <c r="E210" s="1103"/>
      <c r="F210" s="1022">
        <f>SUM(F211)</f>
        <v>0</v>
      </c>
      <c r="G210" s="1022">
        <f>SUM(G211)</f>
        <v>0</v>
      </c>
    </row>
    <row r="211" spans="1:7" ht="81" customHeight="1" hidden="1">
      <c r="A211" s="718" t="s">
        <v>160</v>
      </c>
      <c r="B211" s="888" t="s">
        <v>500</v>
      </c>
      <c r="C211" s="889" t="s">
        <v>153</v>
      </c>
      <c r="D211" s="884" t="s">
        <v>529</v>
      </c>
      <c r="E211" s="892" t="s">
        <v>155</v>
      </c>
      <c r="F211" s="966">
        <v>0</v>
      </c>
      <c r="G211" s="966">
        <v>0</v>
      </c>
    </row>
    <row r="212" spans="1:7" ht="80.25" customHeight="1">
      <c r="A212" s="740" t="s">
        <v>1102</v>
      </c>
      <c r="B212" s="1067" t="s">
        <v>651</v>
      </c>
      <c r="C212" s="1068" t="s">
        <v>518</v>
      </c>
      <c r="D212" s="1069" t="s">
        <v>519</v>
      </c>
      <c r="E212" s="1075"/>
      <c r="F212" s="965">
        <f aca="true" t="shared" si="4" ref="F212:G215">SUM(F213)</f>
        <v>65500</v>
      </c>
      <c r="G212" s="965">
        <f t="shared" si="4"/>
        <v>65500</v>
      </c>
    </row>
    <row r="213" spans="1:7" ht="84" customHeight="1">
      <c r="A213" s="1055" t="s">
        <v>1056</v>
      </c>
      <c r="B213" s="1056" t="s">
        <v>652</v>
      </c>
      <c r="C213" s="1057" t="s">
        <v>518</v>
      </c>
      <c r="D213" s="1058" t="s">
        <v>519</v>
      </c>
      <c r="E213" s="1076"/>
      <c r="F213" s="1031">
        <f t="shared" si="4"/>
        <v>65500</v>
      </c>
      <c r="G213" s="1031">
        <f t="shared" si="4"/>
        <v>65500</v>
      </c>
    </row>
    <row r="214" spans="1:7" ht="66.75" customHeight="1">
      <c r="A214" s="1059" t="s">
        <v>510</v>
      </c>
      <c r="B214" s="1065" t="s">
        <v>652</v>
      </c>
      <c r="C214" s="1066" t="s">
        <v>153</v>
      </c>
      <c r="D214" s="1062" t="s">
        <v>519</v>
      </c>
      <c r="E214" s="1077"/>
      <c r="F214" s="769">
        <f t="shared" si="4"/>
        <v>65500</v>
      </c>
      <c r="G214" s="769">
        <f t="shared" si="4"/>
        <v>65500</v>
      </c>
    </row>
    <row r="215" spans="1:7" ht="33" customHeight="1">
      <c r="A215" s="1046" t="s">
        <v>230</v>
      </c>
      <c r="B215" s="1071" t="s">
        <v>652</v>
      </c>
      <c r="C215" s="1072" t="s">
        <v>153</v>
      </c>
      <c r="D215" s="1054" t="s">
        <v>653</v>
      </c>
      <c r="E215" s="1078"/>
      <c r="F215" s="1022">
        <f t="shared" si="4"/>
        <v>65500</v>
      </c>
      <c r="G215" s="1022">
        <f t="shared" si="4"/>
        <v>65500</v>
      </c>
    </row>
    <row r="216" spans="1:7" ht="35.25" customHeight="1">
      <c r="A216" s="135" t="s">
        <v>814</v>
      </c>
      <c r="B216" s="888" t="s">
        <v>652</v>
      </c>
      <c r="C216" s="889" t="s">
        <v>153</v>
      </c>
      <c r="D216" s="884" t="s">
        <v>653</v>
      </c>
      <c r="E216" s="891" t="s">
        <v>162</v>
      </c>
      <c r="F216" s="966">
        <v>65500</v>
      </c>
      <c r="G216" s="966">
        <v>65500</v>
      </c>
    </row>
    <row r="217" spans="1:7" ht="47.25" hidden="1">
      <c r="A217" s="1073" t="s">
        <v>654</v>
      </c>
      <c r="B217" s="1067" t="s">
        <v>655</v>
      </c>
      <c r="C217" s="1068" t="s">
        <v>518</v>
      </c>
      <c r="D217" s="1069" t="s">
        <v>519</v>
      </c>
      <c r="E217" s="1075"/>
      <c r="F217" s="965" t="e">
        <f>SUM(F218+F222)</f>
        <v>#REF!</v>
      </c>
      <c r="G217" s="965" t="e">
        <f>SUM(G218+G222)</f>
        <v>#REF!</v>
      </c>
    </row>
    <row r="218" spans="1:7" ht="94.5" hidden="1">
      <c r="A218" s="1037" t="s">
        <v>656</v>
      </c>
      <c r="B218" s="1056" t="s">
        <v>657</v>
      </c>
      <c r="C218" s="1057" t="s">
        <v>518</v>
      </c>
      <c r="D218" s="1058" t="s">
        <v>519</v>
      </c>
      <c r="E218" s="1076"/>
      <c r="F218" s="1031" t="e">
        <f aca="true" t="shared" si="5" ref="F218:G220">SUM(F219)</f>
        <v>#REF!</v>
      </c>
      <c r="G218" s="1031" t="e">
        <f t="shared" si="5"/>
        <v>#REF!</v>
      </c>
    </row>
    <row r="219" spans="1:7" ht="47.25" hidden="1">
      <c r="A219" s="1041" t="s">
        <v>658</v>
      </c>
      <c r="B219" s="1065" t="s">
        <v>657</v>
      </c>
      <c r="C219" s="1066" t="s">
        <v>153</v>
      </c>
      <c r="D219" s="1062" t="s">
        <v>519</v>
      </c>
      <c r="E219" s="1101"/>
      <c r="F219" s="769" t="e">
        <f t="shared" si="5"/>
        <v>#REF!</v>
      </c>
      <c r="G219" s="769" t="e">
        <f t="shared" si="5"/>
        <v>#REF!</v>
      </c>
    </row>
    <row r="220" spans="1:7" ht="31.5" hidden="1">
      <c r="A220" s="1046" t="s">
        <v>659</v>
      </c>
      <c r="B220" s="1071" t="s">
        <v>657</v>
      </c>
      <c r="C220" s="1072" t="s">
        <v>153</v>
      </c>
      <c r="D220" s="1054" t="s">
        <v>660</v>
      </c>
      <c r="E220" s="1103"/>
      <c r="F220" s="1022" t="e">
        <f t="shared" si="5"/>
        <v>#REF!</v>
      </c>
      <c r="G220" s="1022" t="e">
        <f t="shared" si="5"/>
        <v>#REF!</v>
      </c>
    </row>
    <row r="221" spans="1:7" ht="57.75" customHeight="1" hidden="1">
      <c r="A221" s="765" t="s">
        <v>160</v>
      </c>
      <c r="B221" s="888" t="s">
        <v>657</v>
      </c>
      <c r="C221" s="889" t="s">
        <v>153</v>
      </c>
      <c r="D221" s="884" t="s">
        <v>660</v>
      </c>
      <c r="E221" s="892" t="s">
        <v>155</v>
      </c>
      <c r="F221" s="966" t="e">
        <f>SUM('[1]прил5'!H58)</f>
        <v>#REF!</v>
      </c>
      <c r="G221" s="966" t="e">
        <f>SUM('[1]прил5'!I58)</f>
        <v>#REF!</v>
      </c>
    </row>
    <row r="222" spans="1:7" ht="87.75" customHeight="1" hidden="1">
      <c r="A222" s="1037" t="s">
        <v>661</v>
      </c>
      <c r="B222" s="1056" t="s">
        <v>662</v>
      </c>
      <c r="C222" s="1057" t="s">
        <v>518</v>
      </c>
      <c r="D222" s="1058" t="s">
        <v>519</v>
      </c>
      <c r="E222" s="1076"/>
      <c r="F222" s="1031">
        <f aca="true" t="shared" si="6" ref="F222:G224">SUM(F223)</f>
        <v>5967</v>
      </c>
      <c r="G222" s="1031" t="e">
        <f t="shared" si="6"/>
        <v>#REF!</v>
      </c>
    </row>
    <row r="223" spans="1:7" ht="47.25" hidden="1">
      <c r="A223" s="1059" t="s">
        <v>663</v>
      </c>
      <c r="B223" s="1065" t="s">
        <v>662</v>
      </c>
      <c r="C223" s="1066" t="s">
        <v>153</v>
      </c>
      <c r="D223" s="1062" t="s">
        <v>519</v>
      </c>
      <c r="E223" s="1101"/>
      <c r="F223" s="769">
        <f t="shared" si="6"/>
        <v>5967</v>
      </c>
      <c r="G223" s="769" t="e">
        <f t="shared" si="6"/>
        <v>#REF!</v>
      </c>
    </row>
    <row r="224" spans="1:7" ht="31.5" hidden="1">
      <c r="A224" s="1046" t="s">
        <v>664</v>
      </c>
      <c r="B224" s="1071" t="s">
        <v>662</v>
      </c>
      <c r="C224" s="1072" t="s">
        <v>153</v>
      </c>
      <c r="D224" s="1054" t="s">
        <v>665</v>
      </c>
      <c r="E224" s="1103"/>
      <c r="F224" s="1022">
        <f t="shared" si="6"/>
        <v>5967</v>
      </c>
      <c r="G224" s="1022" t="e">
        <f t="shared" si="6"/>
        <v>#REF!</v>
      </c>
    </row>
    <row r="225" spans="1:7" ht="31.5" hidden="1">
      <c r="A225" s="765" t="s">
        <v>161</v>
      </c>
      <c r="B225" s="888" t="s">
        <v>662</v>
      </c>
      <c r="C225" s="889" t="s">
        <v>153</v>
      </c>
      <c r="D225" s="884" t="s">
        <v>665</v>
      </c>
      <c r="E225" s="892" t="s">
        <v>162</v>
      </c>
      <c r="F225" s="966">
        <f>SUM('[1]прил5'!H127)</f>
        <v>5967</v>
      </c>
      <c r="G225" s="966" t="e">
        <f>SUM('[1]прил5'!I127)</f>
        <v>#REF!</v>
      </c>
    </row>
    <row r="226" spans="1:7" ht="69" customHeight="1" hidden="1">
      <c r="A226" s="740" t="s">
        <v>666</v>
      </c>
      <c r="B226" s="1084" t="s">
        <v>667</v>
      </c>
      <c r="C226" s="1003" t="s">
        <v>518</v>
      </c>
      <c r="D226" s="1004" t="s">
        <v>519</v>
      </c>
      <c r="E226" s="1106"/>
      <c r="F226" s="965">
        <f>SUM(F227+F235+F239)</f>
        <v>0</v>
      </c>
      <c r="G226" s="965" t="e">
        <f>SUM(G227+G235+G239)</f>
        <v>#REF!</v>
      </c>
    </row>
    <row r="227" spans="1:7" ht="135" customHeight="1" hidden="1">
      <c r="A227" s="1026" t="s">
        <v>668</v>
      </c>
      <c r="B227" s="1107" t="s">
        <v>669</v>
      </c>
      <c r="C227" s="1028" t="s">
        <v>518</v>
      </c>
      <c r="D227" s="1029" t="s">
        <v>519</v>
      </c>
      <c r="E227" s="1030"/>
      <c r="F227" s="1031">
        <f>SUM(F228)</f>
        <v>0</v>
      </c>
      <c r="G227" s="1031" t="e">
        <f>SUM(G228)</f>
        <v>#REF!</v>
      </c>
    </row>
    <row r="228" spans="1:7" ht="80.25" customHeight="1" hidden="1">
      <c r="A228" s="1032" t="s">
        <v>670</v>
      </c>
      <c r="B228" s="1033" t="s">
        <v>669</v>
      </c>
      <c r="C228" s="1034" t="s">
        <v>153</v>
      </c>
      <c r="D228" s="1035" t="s">
        <v>519</v>
      </c>
      <c r="E228" s="1036"/>
      <c r="F228" s="769">
        <f>SUM(F229+F231+F233)</f>
        <v>0</v>
      </c>
      <c r="G228" s="769" t="e">
        <f>SUM(G229+G231+G233)</f>
        <v>#REF!</v>
      </c>
    </row>
    <row r="229" spans="1:7" ht="21.75" customHeight="1" hidden="1">
      <c r="A229" s="724" t="s">
        <v>671</v>
      </c>
      <c r="B229" s="1018" t="s">
        <v>669</v>
      </c>
      <c r="C229" s="1019" t="s">
        <v>153</v>
      </c>
      <c r="D229" s="1020" t="s">
        <v>672</v>
      </c>
      <c r="E229" s="1021"/>
      <c r="F229" s="1022">
        <f>SUM(F230)</f>
        <v>0</v>
      </c>
      <c r="G229" s="1022" t="e">
        <f>SUM(G230)</f>
        <v>#REF!</v>
      </c>
    </row>
    <row r="230" spans="1:7" ht="21.75" customHeight="1" hidden="1">
      <c r="A230" s="733" t="s">
        <v>630</v>
      </c>
      <c r="B230" s="872" t="s">
        <v>669</v>
      </c>
      <c r="C230" s="873" t="s">
        <v>153</v>
      </c>
      <c r="D230" s="874" t="s">
        <v>672</v>
      </c>
      <c r="E230" s="875" t="s">
        <v>631</v>
      </c>
      <c r="F230" s="966">
        <f>SUM('[1]прил5'!H178)</f>
        <v>0</v>
      </c>
      <c r="G230" s="966" t="e">
        <f>SUM('[1]прил5'!I178)</f>
        <v>#REF!</v>
      </c>
    </row>
    <row r="231" spans="1:7" ht="21.75" customHeight="1" hidden="1">
      <c r="A231" s="724" t="s">
        <v>673</v>
      </c>
      <c r="B231" s="1018" t="s">
        <v>669</v>
      </c>
      <c r="C231" s="1019" t="s">
        <v>153</v>
      </c>
      <c r="D231" s="1020" t="s">
        <v>674</v>
      </c>
      <c r="E231" s="1021"/>
      <c r="F231" s="1022">
        <f>SUM(F232:F232)</f>
        <v>0</v>
      </c>
      <c r="G231" s="1022" t="e">
        <f>SUM(G232:G232)</f>
        <v>#REF!</v>
      </c>
    </row>
    <row r="232" spans="1:7" ht="21.75" customHeight="1" hidden="1">
      <c r="A232" s="733" t="s">
        <v>530</v>
      </c>
      <c r="B232" s="872" t="s">
        <v>669</v>
      </c>
      <c r="C232" s="873" t="s">
        <v>153</v>
      </c>
      <c r="D232" s="874" t="s">
        <v>674</v>
      </c>
      <c r="E232" s="875" t="s">
        <v>531</v>
      </c>
      <c r="F232" s="966">
        <f>SUM('[1]прил5'!H180)</f>
        <v>0</v>
      </c>
      <c r="G232" s="966" t="e">
        <f>SUM('[1]прил5'!I180)</f>
        <v>#REF!</v>
      </c>
    </row>
    <row r="233" spans="1:7" ht="63.75" customHeight="1" hidden="1">
      <c r="A233" s="724" t="s">
        <v>821</v>
      </c>
      <c r="B233" s="1018" t="s">
        <v>669</v>
      </c>
      <c r="C233" s="1019" t="s">
        <v>153</v>
      </c>
      <c r="D233" s="1020" t="s">
        <v>675</v>
      </c>
      <c r="E233" s="1021"/>
      <c r="F233" s="1022">
        <f>SUM(F234)</f>
        <v>0</v>
      </c>
      <c r="G233" s="1022">
        <f>SUM(G234)</f>
        <v>0</v>
      </c>
    </row>
    <row r="234" spans="1:7" ht="33.75" customHeight="1" hidden="1">
      <c r="A234" s="135" t="s">
        <v>814</v>
      </c>
      <c r="B234" s="872" t="s">
        <v>669</v>
      </c>
      <c r="C234" s="873" t="s">
        <v>153</v>
      </c>
      <c r="D234" s="874" t="s">
        <v>675</v>
      </c>
      <c r="E234" s="875" t="s">
        <v>162</v>
      </c>
      <c r="F234" s="966">
        <v>0</v>
      </c>
      <c r="G234" s="966">
        <v>0</v>
      </c>
    </row>
    <row r="235" spans="1:7" ht="55.5" customHeight="1" hidden="1">
      <c r="A235" s="1108" t="s">
        <v>676</v>
      </c>
      <c r="B235" s="1107" t="s">
        <v>677</v>
      </c>
      <c r="C235" s="1028" t="s">
        <v>518</v>
      </c>
      <c r="D235" s="1029" t="s">
        <v>519</v>
      </c>
      <c r="E235" s="1030"/>
      <c r="F235" s="1031">
        <f aca="true" t="shared" si="7" ref="F235:G237">SUM(F236)</f>
        <v>0</v>
      </c>
      <c r="G235" s="1031" t="e">
        <f t="shared" si="7"/>
        <v>#REF!</v>
      </c>
    </row>
    <row r="236" spans="1:7" ht="51" customHeight="1" hidden="1">
      <c r="A236" s="1109" t="s">
        <v>678</v>
      </c>
      <c r="B236" s="1033" t="s">
        <v>677</v>
      </c>
      <c r="C236" s="1034" t="s">
        <v>153</v>
      </c>
      <c r="D236" s="1035" t="s">
        <v>519</v>
      </c>
      <c r="E236" s="1036"/>
      <c r="F236" s="769">
        <f t="shared" si="7"/>
        <v>0</v>
      </c>
      <c r="G236" s="769" t="e">
        <f t="shared" si="7"/>
        <v>#REF!</v>
      </c>
    </row>
    <row r="237" spans="1:7" ht="64.5" customHeight="1" hidden="1">
      <c r="A237" s="1110" t="s">
        <v>679</v>
      </c>
      <c r="B237" s="1018" t="s">
        <v>677</v>
      </c>
      <c r="C237" s="1019" t="s">
        <v>153</v>
      </c>
      <c r="D237" s="1020" t="s">
        <v>680</v>
      </c>
      <c r="E237" s="1021"/>
      <c r="F237" s="1022">
        <f t="shared" si="7"/>
        <v>0</v>
      </c>
      <c r="G237" s="1022" t="e">
        <f t="shared" si="7"/>
        <v>#REF!</v>
      </c>
    </row>
    <row r="238" spans="1:7" ht="62.25" customHeight="1" hidden="1">
      <c r="A238" s="893" t="s">
        <v>163</v>
      </c>
      <c r="B238" s="872" t="s">
        <v>677</v>
      </c>
      <c r="C238" s="873" t="s">
        <v>153</v>
      </c>
      <c r="D238" s="874" t="s">
        <v>680</v>
      </c>
      <c r="E238" s="875" t="s">
        <v>164</v>
      </c>
      <c r="F238" s="966">
        <f>SUM('[1]прил5'!H172)</f>
        <v>0</v>
      </c>
      <c r="G238" s="966" t="e">
        <f>SUM('[1]прил5'!I172)</f>
        <v>#REF!</v>
      </c>
    </row>
    <row r="239" spans="1:7" ht="55.5" customHeight="1" hidden="1">
      <c r="A239" s="1055" t="s">
        <v>681</v>
      </c>
      <c r="B239" s="1107" t="s">
        <v>682</v>
      </c>
      <c r="C239" s="1028" t="s">
        <v>518</v>
      </c>
      <c r="D239" s="1029" t="s">
        <v>519</v>
      </c>
      <c r="E239" s="1030"/>
      <c r="F239" s="1031">
        <f aca="true" t="shared" si="8" ref="F239:G241">SUM(F240)</f>
        <v>0</v>
      </c>
      <c r="G239" s="1031" t="e">
        <f t="shared" si="8"/>
        <v>#REF!</v>
      </c>
    </row>
    <row r="240" spans="1:7" ht="66.75" customHeight="1" hidden="1">
      <c r="A240" s="1059" t="s">
        <v>683</v>
      </c>
      <c r="B240" s="1033" t="s">
        <v>682</v>
      </c>
      <c r="C240" s="1034" t="s">
        <v>153</v>
      </c>
      <c r="D240" s="1035" t="s">
        <v>519</v>
      </c>
      <c r="E240" s="1036"/>
      <c r="F240" s="769">
        <f t="shared" si="8"/>
        <v>0</v>
      </c>
      <c r="G240" s="769" t="e">
        <f t="shared" si="8"/>
        <v>#REF!</v>
      </c>
    </row>
    <row r="241" spans="1:7" ht="67.5" customHeight="1" hidden="1">
      <c r="A241" s="1046" t="s">
        <v>684</v>
      </c>
      <c r="B241" s="1018" t="s">
        <v>682</v>
      </c>
      <c r="C241" s="1019" t="s">
        <v>153</v>
      </c>
      <c r="D241" s="1020" t="s">
        <v>685</v>
      </c>
      <c r="E241" s="1021"/>
      <c r="F241" s="1022">
        <f t="shared" si="8"/>
        <v>0</v>
      </c>
      <c r="G241" s="1022" t="e">
        <f t="shared" si="8"/>
        <v>#REF!</v>
      </c>
    </row>
    <row r="242" spans="1:7" ht="66" customHeight="1" hidden="1">
      <c r="A242" s="765" t="s">
        <v>161</v>
      </c>
      <c r="B242" s="872" t="s">
        <v>682</v>
      </c>
      <c r="C242" s="873" t="s">
        <v>153</v>
      </c>
      <c r="D242" s="874" t="s">
        <v>685</v>
      </c>
      <c r="E242" s="875" t="s">
        <v>162</v>
      </c>
      <c r="F242" s="966">
        <f>SUM('[1]прил5'!H186)</f>
        <v>0</v>
      </c>
      <c r="G242" s="966" t="e">
        <f>SUM('[1]прил5'!I186)</f>
        <v>#REF!</v>
      </c>
    </row>
    <row r="243" spans="1:7" ht="67.5" customHeight="1" hidden="1">
      <c r="A243" s="1111" t="s">
        <v>686</v>
      </c>
      <c r="B243" s="1067" t="s">
        <v>687</v>
      </c>
      <c r="C243" s="1068" t="s">
        <v>518</v>
      </c>
      <c r="D243" s="1069" t="s">
        <v>519</v>
      </c>
      <c r="E243" s="1075"/>
      <c r="F243" s="965" t="e">
        <f>SUM(F244+F250)</f>
        <v>#REF!</v>
      </c>
      <c r="G243" s="965" t="e">
        <f>SUM(G244+G250)</f>
        <v>#REF!</v>
      </c>
    </row>
    <row r="244" spans="1:7" ht="66" customHeight="1" hidden="1">
      <c r="A244" s="1037" t="s">
        <v>688</v>
      </c>
      <c r="B244" s="1056" t="s">
        <v>689</v>
      </c>
      <c r="C244" s="1057" t="s">
        <v>518</v>
      </c>
      <c r="D244" s="1058" t="s">
        <v>519</v>
      </c>
      <c r="E244" s="1076"/>
      <c r="F244" s="1031">
        <f>SUM(F245)</f>
        <v>32500</v>
      </c>
      <c r="G244" s="1031" t="e">
        <f>SUM(G245)</f>
        <v>#REF!</v>
      </c>
    </row>
    <row r="245" spans="1:7" ht="73.5" customHeight="1" hidden="1">
      <c r="A245" s="1041" t="s">
        <v>690</v>
      </c>
      <c r="B245" s="1065" t="s">
        <v>689</v>
      </c>
      <c r="C245" s="1066" t="s">
        <v>153</v>
      </c>
      <c r="D245" s="1062" t="s">
        <v>519</v>
      </c>
      <c r="E245" s="1077"/>
      <c r="F245" s="769">
        <f>SUM(F246+F248)</f>
        <v>32500</v>
      </c>
      <c r="G245" s="769" t="e">
        <f>SUM(G246+G248)</f>
        <v>#REF!</v>
      </c>
    </row>
    <row r="246" spans="1:7" ht="53.25" customHeight="1" hidden="1">
      <c r="A246" s="1046" t="s">
        <v>691</v>
      </c>
      <c r="B246" s="1071" t="s">
        <v>689</v>
      </c>
      <c r="C246" s="1072" t="s">
        <v>153</v>
      </c>
      <c r="D246" s="1054" t="s">
        <v>692</v>
      </c>
      <c r="E246" s="1078"/>
      <c r="F246" s="1022">
        <f>SUM(F247)</f>
        <v>30000</v>
      </c>
      <c r="G246" s="1022" t="e">
        <f>SUM(G247)</f>
        <v>#REF!</v>
      </c>
    </row>
    <row r="247" spans="1:7" ht="54.75" customHeight="1" hidden="1">
      <c r="A247" s="765" t="s">
        <v>161</v>
      </c>
      <c r="B247" s="888" t="s">
        <v>689</v>
      </c>
      <c r="C247" s="889" t="s">
        <v>153</v>
      </c>
      <c r="D247" s="884" t="s">
        <v>692</v>
      </c>
      <c r="E247" s="891"/>
      <c r="F247" s="966">
        <f>SUM('[1]прил5'!H294+'[1]прил5'!H315+'[1]прил5'!H338)</f>
        <v>30000</v>
      </c>
      <c r="G247" s="966" t="e">
        <f>SUM('[1]прил5'!I294+'[1]прил5'!I315+'[1]прил5'!I338)</f>
        <v>#REF!</v>
      </c>
    </row>
    <row r="248" spans="1:7" ht="52.5" customHeight="1" hidden="1">
      <c r="A248" s="1046" t="s">
        <v>693</v>
      </c>
      <c r="B248" s="1071" t="s">
        <v>689</v>
      </c>
      <c r="C248" s="1072" t="s">
        <v>153</v>
      </c>
      <c r="D248" s="1054" t="s">
        <v>694</v>
      </c>
      <c r="E248" s="1078"/>
      <c r="F248" s="1022">
        <f>SUM(F249)</f>
        <v>2500</v>
      </c>
      <c r="G248" s="1022" t="e">
        <f>SUM(G249)</f>
        <v>#REF!</v>
      </c>
    </row>
    <row r="249" spans="1:7" ht="61.5" customHeight="1" hidden="1">
      <c r="A249" s="765" t="s">
        <v>161</v>
      </c>
      <c r="B249" s="888" t="s">
        <v>689</v>
      </c>
      <c r="C249" s="889" t="s">
        <v>153</v>
      </c>
      <c r="D249" s="884" t="s">
        <v>694</v>
      </c>
      <c r="E249" s="891"/>
      <c r="F249" s="966">
        <f>SUM('[1]прил5'!H132)</f>
        <v>2500</v>
      </c>
      <c r="G249" s="966" t="e">
        <f>SUM('[1]прил5'!I132)</f>
        <v>#REF!</v>
      </c>
    </row>
    <row r="250" spans="1:7" ht="78.75" hidden="1">
      <c r="A250" s="1055" t="s">
        <v>695</v>
      </c>
      <c r="B250" s="1056" t="s">
        <v>696</v>
      </c>
      <c r="C250" s="1057" t="s">
        <v>518</v>
      </c>
      <c r="D250" s="1058" t="s">
        <v>519</v>
      </c>
      <c r="E250" s="1076"/>
      <c r="F250" s="1031" t="e">
        <f>SUM(F251)</f>
        <v>#REF!</v>
      </c>
      <c r="G250" s="1031" t="e">
        <f>SUM(G251)</f>
        <v>#REF!</v>
      </c>
    </row>
    <row r="251" spans="1:7" ht="58.5" customHeight="1" hidden="1">
      <c r="A251" s="1059" t="s">
        <v>697</v>
      </c>
      <c r="B251" s="1065" t="s">
        <v>696</v>
      </c>
      <c r="C251" s="1066" t="s">
        <v>153</v>
      </c>
      <c r="D251" s="1062" t="s">
        <v>519</v>
      </c>
      <c r="E251" s="1077"/>
      <c r="F251" s="769" t="e">
        <f>SUM(F252+F254)</f>
        <v>#REF!</v>
      </c>
      <c r="G251" s="769" t="e">
        <f>SUM(G252+G254)</f>
        <v>#REF!</v>
      </c>
    </row>
    <row r="252" spans="1:7" ht="53.25" customHeight="1" hidden="1">
      <c r="A252" s="1046" t="s">
        <v>698</v>
      </c>
      <c r="B252" s="1071" t="s">
        <v>696</v>
      </c>
      <c r="C252" s="1072" t="s">
        <v>153</v>
      </c>
      <c r="D252" s="1054" t="s">
        <v>699</v>
      </c>
      <c r="E252" s="1078"/>
      <c r="F252" s="1022" t="e">
        <f>SUM(F253:G253)</f>
        <v>#REF!</v>
      </c>
      <c r="G252" s="1022" t="e">
        <f>SUM(G253:H253)</f>
        <v>#REF!</v>
      </c>
    </row>
    <row r="253" spans="1:7" ht="57.75" customHeight="1" hidden="1">
      <c r="A253" s="765" t="s">
        <v>160</v>
      </c>
      <c r="B253" s="888" t="s">
        <v>696</v>
      </c>
      <c r="C253" s="889" t="s">
        <v>153</v>
      </c>
      <c r="D253" s="884" t="s">
        <v>699</v>
      </c>
      <c r="E253" s="891" t="s">
        <v>155</v>
      </c>
      <c r="F253" s="966" t="e">
        <f>SUM('[1]прил5'!H63)</f>
        <v>#REF!</v>
      </c>
      <c r="G253" s="966" t="e">
        <f>SUM('[1]прил5'!I63)</f>
        <v>#REF!</v>
      </c>
    </row>
    <row r="254" spans="1:7" ht="42" customHeight="1" hidden="1">
      <c r="A254" s="1046" t="s">
        <v>700</v>
      </c>
      <c r="B254" s="1071" t="s">
        <v>696</v>
      </c>
      <c r="C254" s="1072" t="s">
        <v>153</v>
      </c>
      <c r="D254" s="1054" t="s">
        <v>701</v>
      </c>
      <c r="E254" s="1078"/>
      <c r="F254" s="1022" t="e">
        <f>SUM(F255)</f>
        <v>#REF!</v>
      </c>
      <c r="G254" s="1022" t="e">
        <f>SUM(G255)</f>
        <v>#REF!</v>
      </c>
    </row>
    <row r="255" spans="1:7" ht="55.5" customHeight="1" hidden="1">
      <c r="A255" s="765" t="s">
        <v>160</v>
      </c>
      <c r="B255" s="888" t="s">
        <v>696</v>
      </c>
      <c r="C255" s="889" t="s">
        <v>153</v>
      </c>
      <c r="D255" s="884" t="s">
        <v>701</v>
      </c>
      <c r="E255" s="891" t="s">
        <v>155</v>
      </c>
      <c r="F255" s="966" t="e">
        <f>SUM('[1]прил5'!H65)</f>
        <v>#REF!</v>
      </c>
      <c r="G255" s="966" t="e">
        <f>SUM('[1]прил5'!I65)</f>
        <v>#REF!</v>
      </c>
    </row>
    <row r="256" spans="1:7" ht="94.5" hidden="1">
      <c r="A256" s="740" t="s">
        <v>766</v>
      </c>
      <c r="B256" s="1067" t="s">
        <v>231</v>
      </c>
      <c r="C256" s="1068" t="s">
        <v>518</v>
      </c>
      <c r="D256" s="1069" t="s">
        <v>519</v>
      </c>
      <c r="E256" s="1075"/>
      <c r="F256" s="965">
        <f>SUM(F263)</f>
        <v>0</v>
      </c>
      <c r="G256" s="965">
        <f>SUM(G263)</f>
        <v>0</v>
      </c>
    </row>
    <row r="257" spans="1:7" ht="135" customHeight="1" hidden="1">
      <c r="A257" s="1055" t="s">
        <v>767</v>
      </c>
      <c r="B257" s="1056" t="s">
        <v>232</v>
      </c>
      <c r="C257" s="1057" t="s">
        <v>518</v>
      </c>
      <c r="D257" s="1058" t="s">
        <v>519</v>
      </c>
      <c r="E257" s="1088"/>
      <c r="F257" s="1031" t="e">
        <f>SUM(F258)</f>
        <v>#REF!</v>
      </c>
      <c r="G257" s="1031" t="e">
        <f>SUM(G258)</f>
        <v>#REF!</v>
      </c>
    </row>
    <row r="258" spans="1:7" ht="47.25" hidden="1">
      <c r="A258" s="1059" t="s">
        <v>702</v>
      </c>
      <c r="B258" s="1065" t="s">
        <v>232</v>
      </c>
      <c r="C258" s="1066" t="s">
        <v>153</v>
      </c>
      <c r="D258" s="1062" t="s">
        <v>519</v>
      </c>
      <c r="E258" s="1101"/>
      <c r="F258" s="769" t="e">
        <f>SUM(F259)</f>
        <v>#REF!</v>
      </c>
      <c r="G258" s="769" t="e">
        <f>SUM(G259)</f>
        <v>#REF!</v>
      </c>
    </row>
    <row r="259" spans="1:7" ht="31.5" hidden="1">
      <c r="A259" s="1046" t="s">
        <v>208</v>
      </c>
      <c r="B259" s="1071" t="s">
        <v>232</v>
      </c>
      <c r="C259" s="1072" t="s">
        <v>153</v>
      </c>
      <c r="D259" s="1054" t="s">
        <v>523</v>
      </c>
      <c r="E259" s="1103"/>
      <c r="F259" s="1022" t="e">
        <f>SUM(F260:F262)</f>
        <v>#REF!</v>
      </c>
      <c r="G259" s="1022" t="e">
        <f>SUM(G260:G262)</f>
        <v>#REF!</v>
      </c>
    </row>
    <row r="260" spans="1:7" ht="63" hidden="1">
      <c r="A260" s="765" t="s">
        <v>160</v>
      </c>
      <c r="B260" s="888" t="s">
        <v>232</v>
      </c>
      <c r="C260" s="889" t="s">
        <v>153</v>
      </c>
      <c r="D260" s="884" t="s">
        <v>523</v>
      </c>
      <c r="E260" s="892" t="s">
        <v>155</v>
      </c>
      <c r="F260" s="966" t="e">
        <f>SUM('[1]прил5'!H155)</f>
        <v>#REF!</v>
      </c>
      <c r="G260" s="966" t="e">
        <f>SUM('[1]прил5'!I155)</f>
        <v>#REF!</v>
      </c>
    </row>
    <row r="261" spans="1:7" ht="31.5" hidden="1">
      <c r="A261" s="765" t="s">
        <v>161</v>
      </c>
      <c r="B261" s="888" t="s">
        <v>232</v>
      </c>
      <c r="C261" s="889" t="s">
        <v>153</v>
      </c>
      <c r="D261" s="884" t="s">
        <v>523</v>
      </c>
      <c r="E261" s="892" t="s">
        <v>162</v>
      </c>
      <c r="F261" s="966" t="e">
        <f>SUM('[1]прил5'!H156)</f>
        <v>#REF!</v>
      </c>
      <c r="G261" s="966" t="e">
        <f>SUM('[1]прил5'!I156)</f>
        <v>#REF!</v>
      </c>
    </row>
    <row r="262" spans="1:7" ht="31.5" hidden="1">
      <c r="A262" s="765" t="s">
        <v>163</v>
      </c>
      <c r="B262" s="888" t="s">
        <v>232</v>
      </c>
      <c r="C262" s="889" t="s">
        <v>153</v>
      </c>
      <c r="D262" s="884" t="s">
        <v>523</v>
      </c>
      <c r="E262" s="892" t="s">
        <v>164</v>
      </c>
      <c r="F262" s="966" t="e">
        <f>SUM('[1]прил5'!H157)</f>
        <v>#REF!</v>
      </c>
      <c r="G262" s="966" t="e">
        <f>SUM('[1]прил5'!I157)</f>
        <v>#REF!</v>
      </c>
    </row>
    <row r="263" spans="1:7" ht="116.25" customHeight="1" hidden="1">
      <c r="A263" s="1055" t="s">
        <v>768</v>
      </c>
      <c r="B263" s="1056" t="s">
        <v>471</v>
      </c>
      <c r="C263" s="1057" t="s">
        <v>518</v>
      </c>
      <c r="D263" s="1058" t="s">
        <v>519</v>
      </c>
      <c r="E263" s="1088"/>
      <c r="F263" s="1031">
        <f>SUM(F264)</f>
        <v>0</v>
      </c>
      <c r="G263" s="1031">
        <f>SUM(G264)</f>
        <v>0</v>
      </c>
    </row>
    <row r="264" spans="1:7" ht="63" hidden="1">
      <c r="A264" s="1059" t="s">
        <v>480</v>
      </c>
      <c r="B264" s="1065" t="s">
        <v>471</v>
      </c>
      <c r="C264" s="1066" t="s">
        <v>153</v>
      </c>
      <c r="D264" s="1062" t="s">
        <v>519</v>
      </c>
      <c r="E264" s="1101"/>
      <c r="F264" s="769">
        <f>F267</f>
        <v>0</v>
      </c>
      <c r="G264" s="769">
        <f>G267</f>
        <v>0</v>
      </c>
    </row>
    <row r="265" spans="1:7" ht="31.5" hidden="1">
      <c r="A265" s="1046" t="s">
        <v>703</v>
      </c>
      <c r="B265" s="1071" t="s">
        <v>471</v>
      </c>
      <c r="C265" s="1072" t="s">
        <v>153</v>
      </c>
      <c r="D265" s="1054" t="s">
        <v>704</v>
      </c>
      <c r="E265" s="1103"/>
      <c r="F265" s="1022" t="e">
        <f>SUM(F266)</f>
        <v>#REF!</v>
      </c>
      <c r="G265" s="1022" t="e">
        <f>SUM(G266)</f>
        <v>#REF!</v>
      </c>
    </row>
    <row r="266" spans="1:7" ht="31.5" hidden="1">
      <c r="A266" s="765" t="s">
        <v>161</v>
      </c>
      <c r="B266" s="888" t="s">
        <v>471</v>
      </c>
      <c r="C266" s="889" t="s">
        <v>153</v>
      </c>
      <c r="D266" s="884" t="s">
        <v>704</v>
      </c>
      <c r="E266" s="892" t="s">
        <v>162</v>
      </c>
      <c r="F266" s="966" t="e">
        <f>SUM('[1]прил5'!H86+'[1]прил5'!H252+'[1]прил5'!H299+'[1]прил5'!H343)</f>
        <v>#REF!</v>
      </c>
      <c r="G266" s="966" t="e">
        <f>SUM('[1]прил5'!I86+'[1]прил5'!I252+'[1]прил5'!I299+'[1]прил5'!I343)</f>
        <v>#REF!</v>
      </c>
    </row>
    <row r="267" spans="1:7" ht="31.5" hidden="1">
      <c r="A267" s="1046" t="s">
        <v>512</v>
      </c>
      <c r="B267" s="1071" t="s">
        <v>471</v>
      </c>
      <c r="C267" s="1072" t="s">
        <v>153</v>
      </c>
      <c r="D267" s="1054" t="s">
        <v>529</v>
      </c>
      <c r="E267" s="1103"/>
      <c r="F267" s="1022">
        <f>SUM(F268:F269)</f>
        <v>0</v>
      </c>
      <c r="G267" s="1022">
        <f>SUM(G268:G269)</f>
        <v>0</v>
      </c>
    </row>
    <row r="268" spans="1:7" ht="63" hidden="1">
      <c r="A268" s="765" t="s">
        <v>160</v>
      </c>
      <c r="B268" s="888" t="s">
        <v>471</v>
      </c>
      <c r="C268" s="889" t="s">
        <v>153</v>
      </c>
      <c r="D268" s="884" t="s">
        <v>529</v>
      </c>
      <c r="E268" s="892" t="s">
        <v>155</v>
      </c>
      <c r="F268" s="966">
        <v>0</v>
      </c>
      <c r="G268" s="966">
        <v>0</v>
      </c>
    </row>
    <row r="269" spans="1:7" ht="43.5" customHeight="1" hidden="1">
      <c r="A269" s="135" t="s">
        <v>814</v>
      </c>
      <c r="B269" s="888" t="s">
        <v>471</v>
      </c>
      <c r="C269" s="889" t="s">
        <v>153</v>
      </c>
      <c r="D269" s="884" t="s">
        <v>529</v>
      </c>
      <c r="E269" s="892" t="s">
        <v>162</v>
      </c>
      <c r="F269" s="966">
        <v>0</v>
      </c>
      <c r="G269" s="966">
        <v>0</v>
      </c>
    </row>
    <row r="270" spans="1:7" ht="126" hidden="1">
      <c r="A270" s="1055" t="s">
        <v>705</v>
      </c>
      <c r="B270" s="1056" t="s">
        <v>706</v>
      </c>
      <c r="C270" s="1057" t="s">
        <v>518</v>
      </c>
      <c r="D270" s="1058" t="s">
        <v>519</v>
      </c>
      <c r="E270" s="1088"/>
      <c r="F270" s="1031">
        <f aca="true" t="shared" si="9" ref="F270:G272">SUM(F271)</f>
        <v>0</v>
      </c>
      <c r="G270" s="1031" t="e">
        <f t="shared" si="9"/>
        <v>#REF!</v>
      </c>
    </row>
    <row r="271" spans="1:7" ht="63" hidden="1">
      <c r="A271" s="1059" t="s">
        <v>707</v>
      </c>
      <c r="B271" s="1065" t="s">
        <v>706</v>
      </c>
      <c r="C271" s="1066" t="s">
        <v>153</v>
      </c>
      <c r="D271" s="1062" t="s">
        <v>519</v>
      </c>
      <c r="E271" s="1101"/>
      <c r="F271" s="769">
        <f t="shared" si="9"/>
        <v>0</v>
      </c>
      <c r="G271" s="769" t="e">
        <f t="shared" si="9"/>
        <v>#REF!</v>
      </c>
    </row>
    <row r="272" spans="1:7" ht="47.25" hidden="1">
      <c r="A272" s="1046" t="s">
        <v>708</v>
      </c>
      <c r="B272" s="1071" t="s">
        <v>706</v>
      </c>
      <c r="C272" s="1072" t="s">
        <v>153</v>
      </c>
      <c r="D272" s="1054" t="s">
        <v>709</v>
      </c>
      <c r="E272" s="1103"/>
      <c r="F272" s="1022">
        <f t="shared" si="9"/>
        <v>0</v>
      </c>
      <c r="G272" s="1022" t="e">
        <f t="shared" si="9"/>
        <v>#REF!</v>
      </c>
    </row>
    <row r="273" spans="1:7" ht="31.5" hidden="1">
      <c r="A273" s="765" t="s">
        <v>161</v>
      </c>
      <c r="B273" s="888" t="s">
        <v>706</v>
      </c>
      <c r="C273" s="889" t="s">
        <v>153</v>
      </c>
      <c r="D273" s="884" t="s">
        <v>709</v>
      </c>
      <c r="E273" s="892" t="s">
        <v>162</v>
      </c>
      <c r="F273" s="966">
        <f>SUM('[1]прил5'!H165)</f>
        <v>0</v>
      </c>
      <c r="G273" s="966" t="e">
        <f>SUM('[1]прил5'!I165)</f>
        <v>#REF!</v>
      </c>
    </row>
    <row r="274" spans="1:7" ht="63" hidden="1">
      <c r="A274" s="1073" t="s">
        <v>710</v>
      </c>
      <c r="B274" s="1067" t="s">
        <v>711</v>
      </c>
      <c r="C274" s="1068" t="s">
        <v>518</v>
      </c>
      <c r="D274" s="1069" t="s">
        <v>519</v>
      </c>
      <c r="E274" s="1075"/>
      <c r="F274" s="965" t="e">
        <f>SUM(F275+F281)</f>
        <v>#REF!</v>
      </c>
      <c r="G274" s="965" t="e">
        <f>SUM(G275+G281)</f>
        <v>#REF!</v>
      </c>
    </row>
    <row r="275" spans="1:7" ht="78.75" hidden="1">
      <c r="A275" s="1055" t="s">
        <v>712</v>
      </c>
      <c r="B275" s="1056" t="s">
        <v>713</v>
      </c>
      <c r="C275" s="1057" t="s">
        <v>518</v>
      </c>
      <c r="D275" s="1058" t="s">
        <v>519</v>
      </c>
      <c r="E275" s="1076"/>
      <c r="F275" s="1031">
        <f aca="true" t="shared" si="10" ref="F275:G277">SUM(F276)</f>
        <v>0</v>
      </c>
      <c r="G275" s="1031" t="e">
        <f t="shared" si="10"/>
        <v>#REF!</v>
      </c>
    </row>
    <row r="276" spans="1:7" ht="63" hidden="1">
      <c r="A276" s="1059" t="s">
        <v>714</v>
      </c>
      <c r="B276" s="1065" t="s">
        <v>713</v>
      </c>
      <c r="C276" s="1066" t="s">
        <v>154</v>
      </c>
      <c r="D276" s="1062" t="s">
        <v>519</v>
      </c>
      <c r="E276" s="1077"/>
      <c r="F276" s="769">
        <f t="shared" si="10"/>
        <v>0</v>
      </c>
      <c r="G276" s="769" t="e">
        <f t="shared" si="10"/>
        <v>#REF!</v>
      </c>
    </row>
    <row r="277" spans="1:7" ht="47.25" hidden="1">
      <c r="A277" s="1046" t="s">
        <v>715</v>
      </c>
      <c r="B277" s="1071" t="s">
        <v>713</v>
      </c>
      <c r="C277" s="1072" t="s">
        <v>154</v>
      </c>
      <c r="D277" s="1054" t="s">
        <v>716</v>
      </c>
      <c r="E277" s="1078"/>
      <c r="F277" s="1022">
        <f t="shared" si="10"/>
        <v>0</v>
      </c>
      <c r="G277" s="1022" t="e">
        <f t="shared" si="10"/>
        <v>#REF!</v>
      </c>
    </row>
    <row r="278" spans="1:7" ht="31.5" hidden="1">
      <c r="A278" s="765" t="s">
        <v>530</v>
      </c>
      <c r="B278" s="888" t="s">
        <v>713</v>
      </c>
      <c r="C278" s="889" t="s">
        <v>154</v>
      </c>
      <c r="D278" s="884" t="s">
        <v>716</v>
      </c>
      <c r="E278" s="891" t="s">
        <v>531</v>
      </c>
      <c r="F278" s="966">
        <f>SUM('[1]прил5'!H498)</f>
        <v>0</v>
      </c>
      <c r="G278" s="966" t="e">
        <f>SUM('[1]прил5'!I498)</f>
        <v>#REF!</v>
      </c>
    </row>
    <row r="279" spans="1:7" ht="47.25" hidden="1">
      <c r="A279" s="1046" t="s">
        <v>717</v>
      </c>
      <c r="B279" s="1071" t="s">
        <v>713</v>
      </c>
      <c r="C279" s="1072"/>
      <c r="D279" s="1054" t="s">
        <v>718</v>
      </c>
      <c r="E279" s="1078"/>
      <c r="F279" s="1022">
        <f>SUM(F280)</f>
        <v>0</v>
      </c>
      <c r="G279" s="1022" t="e">
        <f>SUM(G280)</f>
        <v>#REF!</v>
      </c>
    </row>
    <row r="280" spans="1:7" ht="15.75" hidden="1">
      <c r="A280" s="765" t="s">
        <v>530</v>
      </c>
      <c r="B280" s="888" t="s">
        <v>713</v>
      </c>
      <c r="C280" s="889"/>
      <c r="D280" s="884" t="s">
        <v>718</v>
      </c>
      <c r="E280" s="891" t="s">
        <v>531</v>
      </c>
      <c r="F280" s="966">
        <f>SUM('[1]прил5'!H504)</f>
        <v>0</v>
      </c>
      <c r="G280" s="966" t="e">
        <f>SUM('[1]прил5'!I504)</f>
        <v>#REF!</v>
      </c>
    </row>
    <row r="281" spans="1:7" ht="78.75" hidden="1">
      <c r="A281" s="1037" t="s">
        <v>719</v>
      </c>
      <c r="B281" s="1056" t="s">
        <v>720</v>
      </c>
      <c r="C281" s="1057" t="s">
        <v>518</v>
      </c>
      <c r="D281" s="1058" t="s">
        <v>519</v>
      </c>
      <c r="E281" s="1076"/>
      <c r="F281" s="1031" t="e">
        <f>SUM(F282)</f>
        <v>#REF!</v>
      </c>
      <c r="G281" s="1031" t="e">
        <f>SUM(G282)</f>
        <v>#REF!</v>
      </c>
    </row>
    <row r="282" spans="1:7" ht="94.5" hidden="1">
      <c r="A282" s="1059" t="s">
        <v>721</v>
      </c>
      <c r="B282" s="1065" t="s">
        <v>720</v>
      </c>
      <c r="C282" s="1066" t="s">
        <v>153</v>
      </c>
      <c r="D282" s="1062" t="s">
        <v>519</v>
      </c>
      <c r="E282" s="1077"/>
      <c r="F282" s="769" t="e">
        <f>SUM(F283)</f>
        <v>#REF!</v>
      </c>
      <c r="G282" s="769" t="e">
        <f>SUM(G283)</f>
        <v>#REF!</v>
      </c>
    </row>
    <row r="283" spans="1:7" ht="31.5" hidden="1">
      <c r="A283" s="1051" t="s">
        <v>212</v>
      </c>
      <c r="B283" s="1071" t="s">
        <v>720</v>
      </c>
      <c r="C283" s="1072" t="s">
        <v>153</v>
      </c>
      <c r="D283" s="1054" t="s">
        <v>540</v>
      </c>
      <c r="E283" s="1078"/>
      <c r="F283" s="1022" t="e">
        <f>SUM(F284:F285)</f>
        <v>#REF!</v>
      </c>
      <c r="G283" s="1022" t="e">
        <f>SUM(G284:G285)</f>
        <v>#REF!</v>
      </c>
    </row>
    <row r="284" spans="1:7" ht="63" hidden="1">
      <c r="A284" s="878" t="s">
        <v>160</v>
      </c>
      <c r="B284" s="888" t="s">
        <v>720</v>
      </c>
      <c r="C284" s="889" t="s">
        <v>153</v>
      </c>
      <c r="D284" s="884" t="s">
        <v>540</v>
      </c>
      <c r="E284" s="891" t="s">
        <v>155</v>
      </c>
      <c r="F284" s="966" t="e">
        <f>SUM('[1]прил5'!H91)</f>
        <v>#REF!</v>
      </c>
      <c r="G284" s="966" t="e">
        <f>SUM('[1]прил5'!I91)</f>
        <v>#REF!</v>
      </c>
    </row>
    <row r="285" spans="1:7" ht="31.5" hidden="1">
      <c r="A285" s="878" t="s">
        <v>163</v>
      </c>
      <c r="B285" s="888" t="s">
        <v>720</v>
      </c>
      <c r="C285" s="889" t="s">
        <v>153</v>
      </c>
      <c r="D285" s="884" t="s">
        <v>540</v>
      </c>
      <c r="E285" s="891" t="s">
        <v>164</v>
      </c>
      <c r="F285" s="966" t="e">
        <f>SUM('[1]прил5'!H92)</f>
        <v>#REF!</v>
      </c>
      <c r="G285" s="966" t="e">
        <f>SUM('[1]прил5'!I92)</f>
        <v>#REF!</v>
      </c>
    </row>
    <row r="286" spans="1:7" ht="47.25" hidden="1">
      <c r="A286" s="740" t="s">
        <v>722</v>
      </c>
      <c r="B286" s="1067" t="s">
        <v>723</v>
      </c>
      <c r="C286" s="1068" t="s">
        <v>518</v>
      </c>
      <c r="D286" s="1069" t="s">
        <v>519</v>
      </c>
      <c r="E286" s="1075"/>
      <c r="F286" s="965">
        <f>SUM(F287+F291)</f>
        <v>0</v>
      </c>
      <c r="G286" s="965" t="e">
        <f>SUM(G287+G291)</f>
        <v>#REF!</v>
      </c>
    </row>
    <row r="287" spans="1:7" ht="78.75" hidden="1">
      <c r="A287" s="1037" t="s">
        <v>724</v>
      </c>
      <c r="B287" s="1056" t="s">
        <v>725</v>
      </c>
      <c r="C287" s="1057" t="s">
        <v>518</v>
      </c>
      <c r="D287" s="1058" t="s">
        <v>519</v>
      </c>
      <c r="E287" s="1076"/>
      <c r="F287" s="1031">
        <f aca="true" t="shared" si="11" ref="F287:G289">SUM(F288)</f>
        <v>0</v>
      </c>
      <c r="G287" s="1031" t="e">
        <f t="shared" si="11"/>
        <v>#REF!</v>
      </c>
    </row>
    <row r="288" spans="1:7" ht="47.25" hidden="1">
      <c r="A288" s="1041" t="s">
        <v>726</v>
      </c>
      <c r="B288" s="1065" t="s">
        <v>725</v>
      </c>
      <c r="C288" s="1066" t="s">
        <v>154</v>
      </c>
      <c r="D288" s="1062" t="s">
        <v>519</v>
      </c>
      <c r="E288" s="1077"/>
      <c r="F288" s="769">
        <f t="shared" si="11"/>
        <v>0</v>
      </c>
      <c r="G288" s="769" t="e">
        <f t="shared" si="11"/>
        <v>#REF!</v>
      </c>
    </row>
    <row r="289" spans="1:7" ht="31.5" hidden="1">
      <c r="A289" s="1051" t="s">
        <v>727</v>
      </c>
      <c r="B289" s="1071" t="s">
        <v>725</v>
      </c>
      <c r="C289" s="1072" t="s">
        <v>154</v>
      </c>
      <c r="D289" s="1054" t="s">
        <v>728</v>
      </c>
      <c r="E289" s="1078"/>
      <c r="F289" s="1022">
        <f t="shared" si="11"/>
        <v>0</v>
      </c>
      <c r="G289" s="1022" t="e">
        <f t="shared" si="11"/>
        <v>#REF!</v>
      </c>
    </row>
    <row r="290" spans="1:7" ht="31.5" hidden="1">
      <c r="A290" s="878" t="s">
        <v>161</v>
      </c>
      <c r="B290" s="888" t="s">
        <v>725</v>
      </c>
      <c r="C290" s="889" t="s">
        <v>154</v>
      </c>
      <c r="D290" s="884" t="s">
        <v>728</v>
      </c>
      <c r="E290" s="891" t="s">
        <v>162</v>
      </c>
      <c r="F290" s="966">
        <f>SUM('[1]прил5'!H363)</f>
        <v>0</v>
      </c>
      <c r="G290" s="966" t="e">
        <f>SUM('[1]прил5'!I363)</f>
        <v>#REF!</v>
      </c>
    </row>
    <row r="291" spans="1:7" ht="63" hidden="1">
      <c r="A291" s="1055" t="s">
        <v>729</v>
      </c>
      <c r="B291" s="1056" t="s">
        <v>730</v>
      </c>
      <c r="C291" s="1057" t="s">
        <v>518</v>
      </c>
      <c r="D291" s="1058" t="s">
        <v>519</v>
      </c>
      <c r="E291" s="1076"/>
      <c r="F291" s="1031">
        <f>SUM(F293)</f>
        <v>0</v>
      </c>
      <c r="G291" s="1031" t="e">
        <f>SUM(G293)</f>
        <v>#REF!</v>
      </c>
    </row>
    <row r="292" spans="1:7" ht="78.75" hidden="1">
      <c r="A292" s="1059" t="s">
        <v>731</v>
      </c>
      <c r="B292" s="1065" t="s">
        <v>730</v>
      </c>
      <c r="C292" s="1066" t="s">
        <v>153</v>
      </c>
      <c r="D292" s="1062" t="s">
        <v>519</v>
      </c>
      <c r="E292" s="1077"/>
      <c r="F292" s="769"/>
      <c r="G292" s="769"/>
    </row>
    <row r="293" spans="1:7" ht="47.25" hidden="1">
      <c r="A293" s="1046" t="s">
        <v>732</v>
      </c>
      <c r="B293" s="1071" t="s">
        <v>730</v>
      </c>
      <c r="C293" s="1072" t="s">
        <v>153</v>
      </c>
      <c r="D293" s="1054" t="s">
        <v>733</v>
      </c>
      <c r="E293" s="1078"/>
      <c r="F293" s="1022">
        <f>SUM(F294)</f>
        <v>0</v>
      </c>
      <c r="G293" s="1022" t="e">
        <f>SUM(G294)</f>
        <v>#REF!</v>
      </c>
    </row>
    <row r="294" spans="1:7" ht="7.5" customHeight="1" hidden="1">
      <c r="A294" s="765" t="s">
        <v>163</v>
      </c>
      <c r="B294" s="888" t="s">
        <v>730</v>
      </c>
      <c r="C294" s="889" t="s">
        <v>153</v>
      </c>
      <c r="D294" s="884" t="s">
        <v>733</v>
      </c>
      <c r="E294" s="891" t="s">
        <v>164</v>
      </c>
      <c r="F294" s="966">
        <f>SUM('[1]прил5'!H202)</f>
        <v>0</v>
      </c>
      <c r="G294" s="966" t="e">
        <f>SUM('[1]прил5'!I202)</f>
        <v>#REF!</v>
      </c>
    </row>
    <row r="295" spans="1:7" ht="66" customHeight="1" hidden="1">
      <c r="A295" s="740" t="s">
        <v>485</v>
      </c>
      <c r="B295" s="1067" t="s">
        <v>507</v>
      </c>
      <c r="C295" s="1068" t="s">
        <v>518</v>
      </c>
      <c r="D295" s="1069" t="s">
        <v>519</v>
      </c>
      <c r="E295" s="1075"/>
      <c r="F295" s="965">
        <f aca="true" t="shared" si="12" ref="F295:G298">SUM(F296)</f>
        <v>0</v>
      </c>
      <c r="G295" s="965">
        <f t="shared" si="12"/>
        <v>0</v>
      </c>
    </row>
    <row r="296" spans="1:7" ht="95.25" customHeight="1" hidden="1">
      <c r="A296" s="1112" t="s">
        <v>486</v>
      </c>
      <c r="B296" s="1113" t="s">
        <v>734</v>
      </c>
      <c r="C296" s="1114" t="s">
        <v>518</v>
      </c>
      <c r="D296" s="1115" t="s">
        <v>519</v>
      </c>
      <c r="E296" s="1116"/>
      <c r="F296" s="1117">
        <f t="shared" si="12"/>
        <v>0</v>
      </c>
      <c r="G296" s="1117">
        <f t="shared" si="12"/>
        <v>0</v>
      </c>
    </row>
    <row r="297" spans="1:7" ht="63" hidden="1">
      <c r="A297" s="1059" t="s">
        <v>769</v>
      </c>
      <c r="B297" s="1065" t="s">
        <v>734</v>
      </c>
      <c r="C297" s="1066" t="s">
        <v>154</v>
      </c>
      <c r="D297" s="1062" t="s">
        <v>519</v>
      </c>
      <c r="E297" s="1077"/>
      <c r="F297" s="769">
        <f t="shared" si="12"/>
        <v>0</v>
      </c>
      <c r="G297" s="769">
        <f t="shared" si="12"/>
        <v>0</v>
      </c>
    </row>
    <row r="298" spans="1:7" ht="47.25" hidden="1">
      <c r="A298" s="1046" t="s">
        <v>735</v>
      </c>
      <c r="B298" s="1071" t="s">
        <v>734</v>
      </c>
      <c r="C298" s="1072" t="s">
        <v>154</v>
      </c>
      <c r="D298" s="1054" t="s">
        <v>736</v>
      </c>
      <c r="E298" s="1078"/>
      <c r="F298" s="1022">
        <f t="shared" si="12"/>
        <v>0</v>
      </c>
      <c r="G298" s="1022">
        <f t="shared" si="12"/>
        <v>0</v>
      </c>
    </row>
    <row r="299" spans="1:7" ht="31.5" hidden="1">
      <c r="A299" s="725" t="s">
        <v>737</v>
      </c>
      <c r="B299" s="888" t="s">
        <v>734</v>
      </c>
      <c r="C299" s="889" t="s">
        <v>154</v>
      </c>
      <c r="D299" s="884" t="s">
        <v>736</v>
      </c>
      <c r="E299" s="891" t="s">
        <v>631</v>
      </c>
      <c r="F299" s="966">
        <v>0</v>
      </c>
      <c r="G299" s="966">
        <v>0</v>
      </c>
    </row>
    <row r="300" spans="1:7" ht="47.25" hidden="1">
      <c r="A300" s="740" t="s">
        <v>738</v>
      </c>
      <c r="B300" s="1002" t="s">
        <v>739</v>
      </c>
      <c r="C300" s="1003" t="s">
        <v>518</v>
      </c>
      <c r="D300" s="1004" t="s">
        <v>519</v>
      </c>
      <c r="E300" s="1085"/>
      <c r="F300" s="965" t="e">
        <f aca="true" t="shared" si="13" ref="F300:G303">SUM(F301)</f>
        <v>#REF!</v>
      </c>
      <c r="G300" s="965" t="e">
        <f t="shared" si="13"/>
        <v>#REF!</v>
      </c>
    </row>
    <row r="301" spans="1:7" ht="63" hidden="1">
      <c r="A301" s="1055" t="s">
        <v>740</v>
      </c>
      <c r="B301" s="1107" t="s">
        <v>741</v>
      </c>
      <c r="C301" s="1028" t="s">
        <v>518</v>
      </c>
      <c r="D301" s="1029" t="s">
        <v>519</v>
      </c>
      <c r="E301" s="1118"/>
      <c r="F301" s="1031" t="e">
        <f t="shared" si="13"/>
        <v>#REF!</v>
      </c>
      <c r="G301" s="1031" t="e">
        <f t="shared" si="13"/>
        <v>#REF!</v>
      </c>
    </row>
    <row r="302" spans="1:7" ht="63" hidden="1">
      <c r="A302" s="1059" t="s">
        <v>742</v>
      </c>
      <c r="B302" s="1033" t="s">
        <v>741</v>
      </c>
      <c r="C302" s="1034" t="s">
        <v>154</v>
      </c>
      <c r="D302" s="1035" t="s">
        <v>519</v>
      </c>
      <c r="E302" s="1119"/>
      <c r="F302" s="769" t="e">
        <f t="shared" si="13"/>
        <v>#REF!</v>
      </c>
      <c r="G302" s="769" t="e">
        <f t="shared" si="13"/>
        <v>#REF!</v>
      </c>
    </row>
    <row r="303" spans="1:7" ht="47.25" hidden="1">
      <c r="A303" s="1046" t="s">
        <v>743</v>
      </c>
      <c r="B303" s="1018" t="s">
        <v>741</v>
      </c>
      <c r="C303" s="1019" t="s">
        <v>154</v>
      </c>
      <c r="D303" s="1020" t="s">
        <v>744</v>
      </c>
      <c r="E303" s="1025"/>
      <c r="F303" s="1022" t="e">
        <f t="shared" si="13"/>
        <v>#REF!</v>
      </c>
      <c r="G303" s="1022" t="e">
        <f t="shared" si="13"/>
        <v>#REF!</v>
      </c>
    </row>
    <row r="304" spans="1:7" ht="63" hidden="1">
      <c r="A304" s="765" t="s">
        <v>160</v>
      </c>
      <c r="B304" s="872" t="s">
        <v>741</v>
      </c>
      <c r="C304" s="873" t="s">
        <v>154</v>
      </c>
      <c r="D304" s="874" t="s">
        <v>744</v>
      </c>
      <c r="E304" s="894" t="s">
        <v>155</v>
      </c>
      <c r="F304" s="966" t="e">
        <f>SUM('[1]прил5'!H70)</f>
        <v>#REF!</v>
      </c>
      <c r="G304" s="966" t="e">
        <f>SUM('[1]прил5'!I70)</f>
        <v>#REF!</v>
      </c>
    </row>
    <row r="305" spans="1:7" ht="31.5">
      <c r="A305" s="1111" t="s">
        <v>236</v>
      </c>
      <c r="B305" s="1067" t="s">
        <v>745</v>
      </c>
      <c r="C305" s="1068" t="s">
        <v>518</v>
      </c>
      <c r="D305" s="1069" t="s">
        <v>519</v>
      </c>
      <c r="E305" s="1075"/>
      <c r="F305" s="965">
        <f aca="true" t="shared" si="14" ref="F305:G307">SUM(F306)</f>
        <v>87000</v>
      </c>
      <c r="G305" s="965">
        <f t="shared" si="14"/>
        <v>87000</v>
      </c>
    </row>
    <row r="306" spans="1:7" ht="31.5">
      <c r="A306" s="1055" t="s">
        <v>238</v>
      </c>
      <c r="B306" s="1056" t="s">
        <v>237</v>
      </c>
      <c r="C306" s="1057" t="s">
        <v>518</v>
      </c>
      <c r="D306" s="1058" t="s">
        <v>519</v>
      </c>
      <c r="E306" s="1076"/>
      <c r="F306" s="1031">
        <f t="shared" si="14"/>
        <v>87000</v>
      </c>
      <c r="G306" s="1031">
        <f t="shared" si="14"/>
        <v>87000</v>
      </c>
    </row>
    <row r="307" spans="1:7" ht="31.5">
      <c r="A307" s="1046" t="s">
        <v>212</v>
      </c>
      <c r="B307" s="1071" t="s">
        <v>237</v>
      </c>
      <c r="C307" s="1072" t="s">
        <v>518</v>
      </c>
      <c r="D307" s="1054" t="s">
        <v>540</v>
      </c>
      <c r="E307" s="1078"/>
      <c r="F307" s="1022">
        <f t="shared" si="14"/>
        <v>87000</v>
      </c>
      <c r="G307" s="1022">
        <f t="shared" si="14"/>
        <v>87000</v>
      </c>
    </row>
    <row r="308" spans="1:7" ht="63">
      <c r="A308" s="765" t="s">
        <v>160</v>
      </c>
      <c r="B308" s="888" t="s">
        <v>237</v>
      </c>
      <c r="C308" s="889" t="s">
        <v>518</v>
      </c>
      <c r="D308" s="884" t="s">
        <v>540</v>
      </c>
      <c r="E308" s="891" t="s">
        <v>155</v>
      </c>
      <c r="F308" s="966">
        <v>87000</v>
      </c>
      <c r="G308" s="966">
        <v>87000</v>
      </c>
    </row>
    <row r="309" spans="1:7" ht="31.5">
      <c r="A309" s="1111" t="s">
        <v>240</v>
      </c>
      <c r="B309" s="1067" t="s">
        <v>239</v>
      </c>
      <c r="C309" s="1068" t="s">
        <v>518</v>
      </c>
      <c r="D309" s="1069" t="s">
        <v>519</v>
      </c>
      <c r="E309" s="1075"/>
      <c r="F309" s="965">
        <f>SUM(F310)</f>
        <v>136000</v>
      </c>
      <c r="G309" s="965">
        <f>SUM(G310)</f>
        <v>129000</v>
      </c>
    </row>
    <row r="310" spans="1:7" ht="31.5">
      <c r="A310" s="1055" t="s">
        <v>242</v>
      </c>
      <c r="B310" s="1056" t="s">
        <v>241</v>
      </c>
      <c r="C310" s="1057" t="s">
        <v>518</v>
      </c>
      <c r="D310" s="1058" t="s">
        <v>519</v>
      </c>
      <c r="E310" s="1076"/>
      <c r="F310" s="1031">
        <f>SUM(F311)</f>
        <v>136000</v>
      </c>
      <c r="G310" s="1031">
        <f>SUM(G311)</f>
        <v>129000</v>
      </c>
    </row>
    <row r="311" spans="1:7" ht="31.5">
      <c r="A311" s="1046" t="s">
        <v>212</v>
      </c>
      <c r="B311" s="1071" t="s">
        <v>241</v>
      </c>
      <c r="C311" s="1072" t="s">
        <v>518</v>
      </c>
      <c r="D311" s="1054" t="s">
        <v>540</v>
      </c>
      <c r="E311" s="1078"/>
      <c r="F311" s="1022">
        <f>SUM(F312:F313)</f>
        <v>136000</v>
      </c>
      <c r="G311" s="1022">
        <f>SUM(G312:G313)</f>
        <v>129000</v>
      </c>
    </row>
    <row r="312" spans="1:7" ht="63">
      <c r="A312" s="765" t="s">
        <v>160</v>
      </c>
      <c r="B312" s="888" t="s">
        <v>241</v>
      </c>
      <c r="C312" s="889" t="s">
        <v>518</v>
      </c>
      <c r="D312" s="884" t="s">
        <v>540</v>
      </c>
      <c r="E312" s="891" t="s">
        <v>155</v>
      </c>
      <c r="F312" s="966">
        <v>127000</v>
      </c>
      <c r="G312" s="966">
        <v>121000</v>
      </c>
    </row>
    <row r="313" spans="1:7" ht="31.5">
      <c r="A313" s="765" t="s">
        <v>163</v>
      </c>
      <c r="B313" s="888" t="s">
        <v>241</v>
      </c>
      <c r="C313" s="889" t="s">
        <v>518</v>
      </c>
      <c r="D313" s="884" t="s">
        <v>540</v>
      </c>
      <c r="E313" s="891" t="s">
        <v>164</v>
      </c>
      <c r="F313" s="966">
        <v>9000</v>
      </c>
      <c r="G313" s="966">
        <v>8000</v>
      </c>
    </row>
    <row r="314" spans="1:7" ht="31.5" hidden="1">
      <c r="A314" s="1111" t="s">
        <v>746</v>
      </c>
      <c r="B314" s="1067" t="s">
        <v>747</v>
      </c>
      <c r="C314" s="1068" t="s">
        <v>518</v>
      </c>
      <c r="D314" s="1069" t="s">
        <v>519</v>
      </c>
      <c r="E314" s="1075"/>
      <c r="F314" s="965" t="e">
        <f aca="true" t="shared" si="15" ref="F314:G316">SUM(F315)</f>
        <v>#REF!</v>
      </c>
      <c r="G314" s="965" t="e">
        <f t="shared" si="15"/>
        <v>#REF!</v>
      </c>
    </row>
    <row r="315" spans="1:7" ht="31.5" hidden="1">
      <c r="A315" s="1055" t="s">
        <v>748</v>
      </c>
      <c r="B315" s="1056" t="s">
        <v>749</v>
      </c>
      <c r="C315" s="1057" t="s">
        <v>518</v>
      </c>
      <c r="D315" s="1058" t="s">
        <v>519</v>
      </c>
      <c r="E315" s="1076"/>
      <c r="F315" s="1031" t="e">
        <f t="shared" si="15"/>
        <v>#REF!</v>
      </c>
      <c r="G315" s="1031" t="e">
        <f t="shared" si="15"/>
        <v>#REF!</v>
      </c>
    </row>
    <row r="316" spans="1:7" ht="31.5" hidden="1">
      <c r="A316" s="1046" t="s">
        <v>212</v>
      </c>
      <c r="B316" s="1071" t="s">
        <v>749</v>
      </c>
      <c r="C316" s="1072" t="s">
        <v>518</v>
      </c>
      <c r="D316" s="1054" t="s">
        <v>540</v>
      </c>
      <c r="E316" s="1078"/>
      <c r="F316" s="1022" t="e">
        <f t="shared" si="15"/>
        <v>#REF!</v>
      </c>
      <c r="G316" s="1022" t="e">
        <f t="shared" si="15"/>
        <v>#REF!</v>
      </c>
    </row>
    <row r="317" spans="1:7" ht="63" hidden="1">
      <c r="A317" s="765" t="s">
        <v>160</v>
      </c>
      <c r="B317" s="888" t="s">
        <v>749</v>
      </c>
      <c r="C317" s="889" t="s">
        <v>518</v>
      </c>
      <c r="D317" s="884" t="s">
        <v>540</v>
      </c>
      <c r="E317" s="891" t="s">
        <v>155</v>
      </c>
      <c r="F317" s="966" t="e">
        <f>SUM('[1]прил5'!H30)</f>
        <v>#REF!</v>
      </c>
      <c r="G317" s="966" t="e">
        <f>SUM('[1]прил5'!I30)</f>
        <v>#REF!</v>
      </c>
    </row>
    <row r="318" spans="1:7" ht="31.5" hidden="1">
      <c r="A318" s="1111" t="s">
        <v>750</v>
      </c>
      <c r="B318" s="1067" t="s">
        <v>751</v>
      </c>
      <c r="C318" s="1068" t="s">
        <v>518</v>
      </c>
      <c r="D318" s="1069" t="s">
        <v>519</v>
      </c>
      <c r="E318" s="1075"/>
      <c r="F318" s="965" t="e">
        <f>SUM(F319)</f>
        <v>#REF!</v>
      </c>
      <c r="G318" s="965" t="e">
        <f>SUM(G319)</f>
        <v>#REF!</v>
      </c>
    </row>
    <row r="319" spans="1:7" ht="31.5" hidden="1">
      <c r="A319" s="1055" t="s">
        <v>752</v>
      </c>
      <c r="B319" s="1056" t="s">
        <v>753</v>
      </c>
      <c r="C319" s="1057" t="s">
        <v>518</v>
      </c>
      <c r="D319" s="1058" t="s">
        <v>519</v>
      </c>
      <c r="E319" s="1076"/>
      <c r="F319" s="1031" t="e">
        <f>SUM(F320)</f>
        <v>#REF!</v>
      </c>
      <c r="G319" s="1031" t="e">
        <f>SUM(G320)</f>
        <v>#REF!</v>
      </c>
    </row>
    <row r="320" spans="1:7" ht="31.5" hidden="1">
      <c r="A320" s="1046" t="s">
        <v>212</v>
      </c>
      <c r="B320" s="1071" t="s">
        <v>753</v>
      </c>
      <c r="C320" s="1072" t="s">
        <v>518</v>
      </c>
      <c r="D320" s="1054" t="s">
        <v>540</v>
      </c>
      <c r="E320" s="1078"/>
      <c r="F320" s="1022" t="e">
        <f>SUM(F321:F322)</f>
        <v>#REF!</v>
      </c>
      <c r="G320" s="1022" t="e">
        <f>SUM(G321:G322)</f>
        <v>#REF!</v>
      </c>
    </row>
    <row r="321" spans="1:7" ht="63" hidden="1">
      <c r="A321" s="765" t="s">
        <v>160</v>
      </c>
      <c r="B321" s="888" t="s">
        <v>753</v>
      </c>
      <c r="C321" s="889" t="s">
        <v>518</v>
      </c>
      <c r="D321" s="884" t="s">
        <v>540</v>
      </c>
      <c r="E321" s="891" t="s">
        <v>155</v>
      </c>
      <c r="F321" s="966" t="e">
        <f>SUM('[1]прил5'!H34)</f>
        <v>#REF!</v>
      </c>
      <c r="G321" s="966" t="e">
        <f>SUM('[1]прил5'!I34)</f>
        <v>#REF!</v>
      </c>
    </row>
    <row r="322" spans="1:7" ht="31.5" hidden="1">
      <c r="A322" s="765" t="s">
        <v>163</v>
      </c>
      <c r="B322" s="888" t="s">
        <v>753</v>
      </c>
      <c r="C322" s="889" t="s">
        <v>518</v>
      </c>
      <c r="D322" s="884" t="s">
        <v>540</v>
      </c>
      <c r="E322" s="891" t="s">
        <v>164</v>
      </c>
      <c r="F322" s="966" t="e">
        <f>SUM('[1]прил5'!H35)</f>
        <v>#REF!</v>
      </c>
      <c r="G322" s="966" t="e">
        <f>SUM('[1]прил5'!I35)</f>
        <v>#REF!</v>
      </c>
    </row>
    <row r="323" spans="1:7" ht="31.5">
      <c r="A323" s="1111" t="s">
        <v>244</v>
      </c>
      <c r="B323" s="1067" t="s">
        <v>243</v>
      </c>
      <c r="C323" s="1068" t="s">
        <v>518</v>
      </c>
      <c r="D323" s="1069" t="s">
        <v>519</v>
      </c>
      <c r="E323" s="1075"/>
      <c r="F323" s="965">
        <f aca="true" t="shared" si="16" ref="F323:G325">SUM(F324)</f>
        <v>4000</v>
      </c>
      <c r="G323" s="965">
        <f t="shared" si="16"/>
        <v>2000</v>
      </c>
    </row>
    <row r="324" spans="1:7" ht="31.5">
      <c r="A324" s="1055" t="s">
        <v>1060</v>
      </c>
      <c r="B324" s="1056" t="s">
        <v>245</v>
      </c>
      <c r="C324" s="1057" t="s">
        <v>518</v>
      </c>
      <c r="D324" s="1058" t="s">
        <v>519</v>
      </c>
      <c r="E324" s="1076"/>
      <c r="F324" s="1031">
        <f t="shared" si="16"/>
        <v>4000</v>
      </c>
      <c r="G324" s="1031">
        <f t="shared" si="16"/>
        <v>2000</v>
      </c>
    </row>
    <row r="325" spans="1:7" ht="31.5">
      <c r="A325" s="1046" t="s">
        <v>247</v>
      </c>
      <c r="B325" s="1071" t="s">
        <v>245</v>
      </c>
      <c r="C325" s="1072" t="s">
        <v>518</v>
      </c>
      <c r="D325" s="1054" t="s">
        <v>754</v>
      </c>
      <c r="E325" s="1078"/>
      <c r="F325" s="1022">
        <f t="shared" si="16"/>
        <v>4000</v>
      </c>
      <c r="G325" s="1022">
        <f t="shared" si="16"/>
        <v>2000</v>
      </c>
    </row>
    <row r="326" spans="1:7" ht="31.5">
      <c r="A326" s="135" t="s">
        <v>814</v>
      </c>
      <c r="B326" s="888" t="s">
        <v>245</v>
      </c>
      <c r="C326" s="889" t="s">
        <v>518</v>
      </c>
      <c r="D326" s="884" t="s">
        <v>754</v>
      </c>
      <c r="E326" s="891" t="s">
        <v>162</v>
      </c>
      <c r="F326" s="966">
        <v>4000</v>
      </c>
      <c r="G326" s="966">
        <v>2000</v>
      </c>
    </row>
    <row r="327" spans="1:7" ht="31.5" hidden="1">
      <c r="A327" s="765" t="s">
        <v>163</v>
      </c>
      <c r="B327" s="888" t="s">
        <v>245</v>
      </c>
      <c r="C327" s="889" t="s">
        <v>518</v>
      </c>
      <c r="D327" s="884" t="s">
        <v>754</v>
      </c>
      <c r="E327" s="891" t="s">
        <v>164</v>
      </c>
      <c r="F327" s="966" t="e">
        <f>SUM('[1]прил5'!#REF!)</f>
        <v>#REF!</v>
      </c>
      <c r="G327" s="966" t="e">
        <f>SUM('[1]прил5'!#REF!)</f>
        <v>#REF!</v>
      </c>
    </row>
    <row r="328" spans="1:7" ht="31.5">
      <c r="A328" s="1120" t="s">
        <v>249</v>
      </c>
      <c r="B328" s="1067" t="s">
        <v>248</v>
      </c>
      <c r="C328" s="1068" t="s">
        <v>518</v>
      </c>
      <c r="D328" s="1069" t="s">
        <v>519</v>
      </c>
      <c r="E328" s="1075"/>
      <c r="F328" s="965">
        <f>SUM(F329)</f>
        <v>121019</v>
      </c>
      <c r="G328" s="965">
        <f>SUM(G329)</f>
        <v>121019</v>
      </c>
    </row>
    <row r="329" spans="1:7" ht="31.5">
      <c r="A329" s="1121" t="s">
        <v>251</v>
      </c>
      <c r="B329" s="1122" t="s">
        <v>250</v>
      </c>
      <c r="C329" s="1123" t="s">
        <v>518</v>
      </c>
      <c r="D329" s="1124" t="s">
        <v>519</v>
      </c>
      <c r="E329" s="1125"/>
      <c r="F329" s="1126">
        <f>SUM(F330+F334+F332)</f>
        <v>121019</v>
      </c>
      <c r="G329" s="1126">
        <f>SUM(G330+G334+G332)</f>
        <v>121019</v>
      </c>
    </row>
    <row r="330" spans="1:7" ht="31.5">
      <c r="A330" s="1127" t="s">
        <v>253</v>
      </c>
      <c r="B330" s="1071" t="s">
        <v>250</v>
      </c>
      <c r="C330" s="1072" t="s">
        <v>518</v>
      </c>
      <c r="D330" s="1054" t="s">
        <v>755</v>
      </c>
      <c r="E330" s="1078"/>
      <c r="F330" s="1022">
        <f>F331</f>
        <v>69019</v>
      </c>
      <c r="G330" s="1022">
        <f>G331</f>
        <v>69019</v>
      </c>
    </row>
    <row r="331" spans="1:7" ht="63">
      <c r="A331" s="765" t="s">
        <v>160</v>
      </c>
      <c r="B331" s="888" t="s">
        <v>250</v>
      </c>
      <c r="C331" s="889" t="s">
        <v>518</v>
      </c>
      <c r="D331" s="884" t="s">
        <v>755</v>
      </c>
      <c r="E331" s="891" t="s">
        <v>155</v>
      </c>
      <c r="F331" s="966">
        <v>69019</v>
      </c>
      <c r="G331" s="966">
        <v>69019</v>
      </c>
    </row>
    <row r="332" spans="1:7" ht="31.5">
      <c r="A332" s="1128" t="s">
        <v>191</v>
      </c>
      <c r="B332" s="1728" t="s">
        <v>1130</v>
      </c>
      <c r="C332" s="1729"/>
      <c r="D332" s="1730"/>
      <c r="E332" s="1129"/>
      <c r="F332" s="1022">
        <f>SUM(F333)</f>
        <v>51000</v>
      </c>
      <c r="G332" s="1022">
        <f>SUM(G333)</f>
        <v>51000</v>
      </c>
    </row>
    <row r="333" spans="1:7" ht="31.5" customHeight="1">
      <c r="A333" s="137" t="s">
        <v>192</v>
      </c>
      <c r="B333" s="1715" t="s">
        <v>1130</v>
      </c>
      <c r="C333" s="1716"/>
      <c r="D333" s="1717"/>
      <c r="E333" s="891" t="s">
        <v>193</v>
      </c>
      <c r="F333" s="966">
        <v>51000</v>
      </c>
      <c r="G333" s="966">
        <v>51000</v>
      </c>
    </row>
    <row r="334" spans="1:7" ht="31.5">
      <c r="A334" s="1127" t="s">
        <v>368</v>
      </c>
      <c r="B334" s="1071" t="s">
        <v>250</v>
      </c>
      <c r="C334" s="1072" t="s">
        <v>518</v>
      </c>
      <c r="D334" s="1054" t="s">
        <v>756</v>
      </c>
      <c r="E334" s="1078"/>
      <c r="F334" s="1022">
        <f>SUM(F335)</f>
        <v>1000</v>
      </c>
      <c r="G334" s="1022">
        <f>SUM(G335)</f>
        <v>1000</v>
      </c>
    </row>
    <row r="335" spans="1:7" ht="31.5">
      <c r="A335" s="135" t="s">
        <v>814</v>
      </c>
      <c r="B335" s="888" t="s">
        <v>250</v>
      </c>
      <c r="C335" s="889" t="s">
        <v>518</v>
      </c>
      <c r="D335" s="884" t="s">
        <v>756</v>
      </c>
      <c r="E335" s="891" t="s">
        <v>162</v>
      </c>
      <c r="F335" s="966">
        <v>1000</v>
      </c>
      <c r="G335" s="966">
        <v>1000</v>
      </c>
    </row>
    <row r="336" spans="1:7" ht="31.5">
      <c r="A336" s="1111" t="s">
        <v>513</v>
      </c>
      <c r="B336" s="1067" t="s">
        <v>757</v>
      </c>
      <c r="C336" s="1068" t="s">
        <v>518</v>
      </c>
      <c r="D336" s="1069" t="s">
        <v>519</v>
      </c>
      <c r="E336" s="1075"/>
      <c r="F336" s="965">
        <f>SUM(F337)</f>
        <v>284775</v>
      </c>
      <c r="G336" s="965">
        <f>SUM(G337)</f>
        <v>417619</v>
      </c>
    </row>
    <row r="337" spans="1:7" ht="47.25">
      <c r="A337" s="1055" t="s">
        <v>514</v>
      </c>
      <c r="B337" s="1056" t="s">
        <v>515</v>
      </c>
      <c r="C337" s="1057" t="s">
        <v>518</v>
      </c>
      <c r="D337" s="1058" t="s">
        <v>519</v>
      </c>
      <c r="E337" s="1076"/>
      <c r="F337" s="1031">
        <f>SUM(F338)</f>
        <v>284775</v>
      </c>
      <c r="G337" s="1031">
        <f>SUM(G338)</f>
        <v>417619</v>
      </c>
    </row>
    <row r="338" spans="1:7" ht="31.5">
      <c r="A338" s="1046" t="s">
        <v>208</v>
      </c>
      <c r="B338" s="1071" t="s">
        <v>515</v>
      </c>
      <c r="C338" s="1072" t="s">
        <v>518</v>
      </c>
      <c r="D338" s="1054" t="s">
        <v>523</v>
      </c>
      <c r="E338" s="1078"/>
      <c r="F338" s="1022">
        <f>SUM(F340:F341:F339)</f>
        <v>284775</v>
      </c>
      <c r="G338" s="1022">
        <f>SUM(G340:G341:G339)</f>
        <v>417619</v>
      </c>
    </row>
    <row r="339" spans="1:7" ht="63">
      <c r="A339" s="765" t="s">
        <v>160</v>
      </c>
      <c r="B339" s="888" t="s">
        <v>515</v>
      </c>
      <c r="C339" s="889" t="s">
        <v>518</v>
      </c>
      <c r="D339" s="884" t="s">
        <v>523</v>
      </c>
      <c r="E339" s="891" t="s">
        <v>155</v>
      </c>
      <c r="F339" s="966">
        <v>257000</v>
      </c>
      <c r="G339" s="966">
        <v>357000</v>
      </c>
    </row>
    <row r="340" spans="1:7" ht="31.5" hidden="1">
      <c r="A340" s="135" t="s">
        <v>814</v>
      </c>
      <c r="B340" s="888" t="s">
        <v>515</v>
      </c>
      <c r="C340" s="889" t="s">
        <v>518</v>
      </c>
      <c r="D340" s="884" t="s">
        <v>523</v>
      </c>
      <c r="E340" s="891" t="s">
        <v>162</v>
      </c>
      <c r="F340" s="966"/>
      <c r="G340" s="966"/>
    </row>
    <row r="341" spans="1:7" ht="28.5" customHeight="1">
      <c r="A341" s="289" t="s">
        <v>433</v>
      </c>
      <c r="B341" s="888"/>
      <c r="C341" s="889"/>
      <c r="D341" s="884"/>
      <c r="E341" s="891"/>
      <c r="F341" s="966">
        <v>27775</v>
      </c>
      <c r="G341" s="966">
        <v>60619</v>
      </c>
    </row>
    <row r="342" spans="1:7" ht="15.75">
      <c r="A342" s="1130"/>
      <c r="B342" s="903"/>
      <c r="C342" s="903"/>
      <c r="D342" s="904"/>
      <c r="E342" s="905"/>
      <c r="F342" s="979"/>
      <c r="G342" s="896"/>
    </row>
  </sheetData>
  <sheetProtection/>
  <mergeCells count="13">
    <mergeCell ref="B333:D333"/>
    <mergeCell ref="B332:D332"/>
    <mergeCell ref="A6:G6"/>
    <mergeCell ref="A10:F10"/>
    <mergeCell ref="A11:F11"/>
    <mergeCell ref="A12:B12"/>
    <mergeCell ref="B14:D14"/>
    <mergeCell ref="B1:G1"/>
    <mergeCell ref="A9:J9"/>
    <mergeCell ref="A2:G2"/>
    <mergeCell ref="A3:G3"/>
    <mergeCell ref="A4:G4"/>
    <mergeCell ref="A5:G5"/>
  </mergeCells>
  <printOptions/>
  <pageMargins left="0.7086614173228347" right="0.11811023622047245" top="0.7480314960629921" bottom="0.7480314960629921" header="0.31496062992125984" footer="0.31496062992125984"/>
  <pageSetup blackAndWhite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88" zoomScaleNormal="75" zoomScaleSheetLayoutView="88" zoomScalePageLayoutView="0" workbookViewId="0" topLeftCell="A1">
      <selection activeCell="D26" sqref="D26"/>
    </sheetView>
  </sheetViews>
  <sheetFormatPr defaultColWidth="9.140625" defaultRowHeight="15"/>
  <cols>
    <col min="1" max="1" width="35.57421875" style="87" customWidth="1"/>
    <col min="2" max="2" width="57.57421875" style="88" customWidth="1"/>
    <col min="3" max="3" width="12.7109375" style="88" customWidth="1"/>
    <col min="4" max="4" width="12.421875" style="89" customWidth="1"/>
    <col min="5" max="16384" width="9.140625" style="86" customWidth="1"/>
  </cols>
  <sheetData>
    <row r="1" spans="2:4" s="73" customFormat="1" ht="15">
      <c r="B1" s="1642" t="s">
        <v>18</v>
      </c>
      <c r="C1" s="1642"/>
      <c r="D1" s="1643"/>
    </row>
    <row r="2" spans="1:7" s="64" customFormat="1" ht="15.75" customHeight="1">
      <c r="A2" s="1644" t="s">
        <v>425</v>
      </c>
      <c r="B2" s="1644"/>
      <c r="C2" s="1644"/>
      <c r="D2" s="1644"/>
      <c r="E2" s="76"/>
      <c r="F2" s="76"/>
      <c r="G2" s="76"/>
    </row>
    <row r="3" spans="1:7" s="64" customFormat="1" ht="15.75" customHeight="1">
      <c r="A3" s="1644" t="s">
        <v>434</v>
      </c>
      <c r="B3" s="1644"/>
      <c r="C3" s="1644"/>
      <c r="D3" s="1644"/>
      <c r="E3" s="76"/>
      <c r="F3" s="76"/>
      <c r="G3" s="76"/>
    </row>
    <row r="4" spans="1:7" s="65" customFormat="1" ht="16.5" customHeight="1">
      <c r="A4" s="1640" t="s">
        <v>426</v>
      </c>
      <c r="B4" s="1640"/>
      <c r="C4" s="1640"/>
      <c r="D4" s="1640"/>
      <c r="E4" s="77"/>
      <c r="F4" s="77"/>
      <c r="G4" s="77"/>
    </row>
    <row r="5" spans="1:7" s="65" customFormat="1" ht="16.5" customHeight="1">
      <c r="A5" s="1640" t="s">
        <v>369</v>
      </c>
      <c r="B5" s="1640"/>
      <c r="C5" s="1640"/>
      <c r="D5" s="1640"/>
      <c r="E5" s="77"/>
      <c r="F5" s="77"/>
      <c r="G5" s="77"/>
    </row>
    <row r="6" spans="1:4" s="75" customFormat="1" ht="15.75">
      <c r="A6" s="72"/>
      <c r="B6" s="80"/>
      <c r="C6" s="80"/>
      <c r="D6" s="80"/>
    </row>
    <row r="7" spans="1:4" s="75" customFormat="1" ht="15.75">
      <c r="A7" s="72"/>
      <c r="B7" s="84"/>
      <c r="C7" s="84"/>
      <c r="D7" s="74"/>
    </row>
    <row r="8" spans="1:4" s="75" customFormat="1" ht="15.75">
      <c r="A8" s="1647" t="s">
        <v>19</v>
      </c>
      <c r="B8" s="1647"/>
      <c r="C8" s="1647"/>
      <c r="D8" s="1647"/>
    </row>
    <row r="9" spans="1:4" s="75" customFormat="1" ht="15.75">
      <c r="A9" s="1647" t="s">
        <v>378</v>
      </c>
      <c r="B9" s="1647"/>
      <c r="C9" s="1647"/>
      <c r="D9" s="1647"/>
    </row>
    <row r="10" spans="1:4" s="75" customFormat="1" ht="15.75">
      <c r="A10" s="72"/>
      <c r="B10" s="85"/>
      <c r="C10" s="85"/>
      <c r="D10" s="74"/>
    </row>
    <row r="11" spans="1:4" s="75" customFormat="1" ht="15.75">
      <c r="A11" s="72"/>
      <c r="D11" s="74" t="s">
        <v>262</v>
      </c>
    </row>
    <row r="12" spans="1:4" s="94" customFormat="1" ht="42" customHeight="1">
      <c r="A12" s="92" t="s">
        <v>135</v>
      </c>
      <c r="B12" s="92" t="s">
        <v>203</v>
      </c>
      <c r="C12" s="93" t="s">
        <v>260</v>
      </c>
      <c r="D12" s="93" t="s">
        <v>259</v>
      </c>
    </row>
    <row r="13" spans="1:4" s="94" customFormat="1" ht="56.25">
      <c r="A13" s="95" t="s">
        <v>20</v>
      </c>
      <c r="B13" s="96" t="s">
        <v>21</v>
      </c>
      <c r="C13" s="97">
        <f>C14+C19</f>
        <v>0</v>
      </c>
      <c r="D13" s="97">
        <f>D14+D19</f>
        <v>0</v>
      </c>
    </row>
    <row r="14" spans="1:4" s="94" customFormat="1" ht="37.5" hidden="1">
      <c r="A14" s="98" t="s">
        <v>22</v>
      </c>
      <c r="B14" s="99" t="s">
        <v>23</v>
      </c>
      <c r="C14" s="97">
        <f>+C15+C17</f>
        <v>0</v>
      </c>
      <c r="D14" s="97">
        <f>+D15+D17</f>
        <v>0</v>
      </c>
    </row>
    <row r="15" spans="1:4" s="94" customFormat="1" ht="56.25" hidden="1">
      <c r="A15" s="100" t="s">
        <v>24</v>
      </c>
      <c r="B15" s="101" t="s">
        <v>25</v>
      </c>
      <c r="C15" s="97">
        <f>C16</f>
        <v>0</v>
      </c>
      <c r="D15" s="97">
        <f>D16</f>
        <v>0</v>
      </c>
    </row>
    <row r="16" spans="1:4" s="94" customFormat="1" ht="72" customHeight="1" hidden="1">
      <c r="A16" s="100" t="s">
        <v>42</v>
      </c>
      <c r="B16" s="101" t="s">
        <v>43</v>
      </c>
      <c r="C16" s="102"/>
      <c r="D16" s="102"/>
    </row>
    <row r="17" spans="1:4" s="94" customFormat="1" ht="75" hidden="1">
      <c r="A17" s="100" t="s">
        <v>26</v>
      </c>
      <c r="B17" s="101" t="s">
        <v>27</v>
      </c>
      <c r="C17" s="97">
        <f>C18</f>
        <v>0</v>
      </c>
      <c r="D17" s="97">
        <f>D18</f>
        <v>0</v>
      </c>
    </row>
    <row r="18" spans="1:4" s="94" customFormat="1" ht="74.25" customHeight="1" hidden="1">
      <c r="A18" s="100" t="s">
        <v>44</v>
      </c>
      <c r="B18" s="101" t="s">
        <v>45</v>
      </c>
      <c r="C18" s="102">
        <v>0</v>
      </c>
      <c r="D18" s="102">
        <v>0</v>
      </c>
    </row>
    <row r="19" spans="1:4" s="94" customFormat="1" ht="37.5">
      <c r="A19" s="98" t="s">
        <v>28</v>
      </c>
      <c r="B19" s="99" t="s">
        <v>29</v>
      </c>
      <c r="C19" s="97">
        <f>C20+C24</f>
        <v>0</v>
      </c>
      <c r="D19" s="97">
        <f>D20+D24</f>
        <v>0</v>
      </c>
    </row>
    <row r="20" spans="1:4" s="94" customFormat="1" ht="18.75">
      <c r="A20" s="100" t="s">
        <v>30</v>
      </c>
      <c r="B20" s="101" t="s">
        <v>31</v>
      </c>
      <c r="C20" s="97">
        <f aca="true" t="shared" si="0" ref="C20:D22">C21</f>
        <v>-824.4</v>
      </c>
      <c r="D20" s="97">
        <f t="shared" si="0"/>
        <v>-557.5</v>
      </c>
    </row>
    <row r="21" spans="1:4" s="94" customFormat="1" ht="37.5">
      <c r="A21" s="100" t="s">
        <v>32</v>
      </c>
      <c r="B21" s="101" t="s">
        <v>33</v>
      </c>
      <c r="C21" s="97">
        <f t="shared" si="0"/>
        <v>-824.4</v>
      </c>
      <c r="D21" s="97">
        <f t="shared" si="0"/>
        <v>-557.5</v>
      </c>
    </row>
    <row r="22" spans="1:4" s="94" customFormat="1" ht="37.5">
      <c r="A22" s="100" t="s">
        <v>34</v>
      </c>
      <c r="B22" s="101" t="s">
        <v>35</v>
      </c>
      <c r="C22" s="97">
        <f t="shared" si="0"/>
        <v>-824.4</v>
      </c>
      <c r="D22" s="97">
        <f t="shared" si="0"/>
        <v>-557.5</v>
      </c>
    </row>
    <row r="23" spans="1:4" s="94" customFormat="1" ht="37.5">
      <c r="A23" s="100" t="s">
        <v>46</v>
      </c>
      <c r="B23" s="101" t="s">
        <v>49</v>
      </c>
      <c r="C23" s="102">
        <v>-824.4</v>
      </c>
      <c r="D23" s="102">
        <v>-557.5</v>
      </c>
    </row>
    <row r="24" spans="1:4" s="94" customFormat="1" ht="18.75">
      <c r="A24" s="100" t="s">
        <v>36</v>
      </c>
      <c r="B24" s="101" t="s">
        <v>37</v>
      </c>
      <c r="C24" s="97">
        <f aca="true" t="shared" si="1" ref="C24:D26">C25</f>
        <v>824.4</v>
      </c>
      <c r="D24" s="97">
        <f t="shared" si="1"/>
        <v>557.5</v>
      </c>
    </row>
    <row r="25" spans="1:4" s="94" customFormat="1" ht="37.5">
      <c r="A25" s="100" t="s">
        <v>38</v>
      </c>
      <c r="B25" s="101" t="s">
        <v>39</v>
      </c>
      <c r="C25" s="97">
        <f t="shared" si="1"/>
        <v>824.4</v>
      </c>
      <c r="D25" s="97">
        <f t="shared" si="1"/>
        <v>557.5</v>
      </c>
    </row>
    <row r="26" spans="1:4" s="94" customFormat="1" ht="37.5">
      <c r="A26" s="100" t="s">
        <v>40</v>
      </c>
      <c r="B26" s="101" t="s">
        <v>41</v>
      </c>
      <c r="C26" s="97">
        <f t="shared" si="1"/>
        <v>824.4</v>
      </c>
      <c r="D26" s="97">
        <f t="shared" si="1"/>
        <v>557.5</v>
      </c>
    </row>
    <row r="27" spans="1:4" s="94" customFormat="1" ht="37.5">
      <c r="A27" s="100" t="s">
        <v>47</v>
      </c>
      <c r="B27" s="101" t="s">
        <v>48</v>
      </c>
      <c r="C27" s="102">
        <v>824.4</v>
      </c>
      <c r="D27" s="102">
        <v>557.5</v>
      </c>
    </row>
    <row r="28" spans="1:4" s="94" customFormat="1" ht="37.5">
      <c r="A28" s="638"/>
      <c r="B28" s="639" t="s">
        <v>431</v>
      </c>
      <c r="C28" s="641">
        <f>SUM(C13)</f>
        <v>0</v>
      </c>
      <c r="D28" s="641">
        <f>SUM(D13)</f>
        <v>0</v>
      </c>
    </row>
    <row r="29" spans="1:4" s="94" customFormat="1" ht="18.75">
      <c r="A29" s="103"/>
      <c r="B29" s="104"/>
      <c r="C29" s="105"/>
      <c r="D29" s="105"/>
    </row>
    <row r="30" spans="1:4" s="94" customFormat="1" ht="18.75">
      <c r="A30" s="103"/>
      <c r="B30" s="104"/>
      <c r="C30" s="105"/>
      <c r="D30" s="105"/>
    </row>
    <row r="31" spans="1:4" s="94" customFormat="1" ht="18.75">
      <c r="A31" s="103"/>
      <c r="B31" s="104"/>
      <c r="C31" s="105"/>
      <c r="D31" s="105"/>
    </row>
    <row r="32" spans="1:4" s="94" customFormat="1" ht="18.75">
      <c r="A32" s="103"/>
      <c r="B32" s="104"/>
      <c r="C32" s="105"/>
      <c r="D32" s="105"/>
    </row>
    <row r="33" spans="1:4" s="94" customFormat="1" ht="18.75">
      <c r="A33" s="103"/>
      <c r="B33" s="104"/>
      <c r="C33" s="105"/>
      <c r="D33" s="105"/>
    </row>
    <row r="34" spans="1:4" s="94" customFormat="1" ht="18.75">
      <c r="A34" s="103"/>
      <c r="B34" s="104"/>
      <c r="C34" s="105"/>
      <c r="D34" s="105"/>
    </row>
    <row r="35" spans="1:4" s="94" customFormat="1" ht="18.75">
      <c r="A35" s="103"/>
      <c r="B35" s="104"/>
      <c r="C35" s="105"/>
      <c r="D35" s="105"/>
    </row>
    <row r="36" spans="1:4" s="94" customFormat="1" ht="18.75">
      <c r="A36" s="103"/>
      <c r="B36" s="104"/>
      <c r="C36" s="105"/>
      <c r="D36" s="105"/>
    </row>
    <row r="37" spans="1:4" s="94" customFormat="1" ht="18.75">
      <c r="A37" s="103"/>
      <c r="B37" s="104"/>
      <c r="C37" s="105"/>
      <c r="D37" s="105"/>
    </row>
    <row r="38" spans="1:4" s="94" customFormat="1" ht="18.75">
      <c r="A38" s="103"/>
      <c r="B38" s="104"/>
      <c r="C38" s="105"/>
      <c r="D38" s="105"/>
    </row>
    <row r="39" spans="1:4" s="94" customFormat="1" ht="18.75">
      <c r="A39" s="103"/>
      <c r="B39" s="104"/>
      <c r="C39" s="105"/>
      <c r="D39" s="105"/>
    </row>
    <row r="40" spans="1:4" s="94" customFormat="1" ht="18.75">
      <c r="A40" s="103"/>
      <c r="B40" s="104"/>
      <c r="C40" s="105"/>
      <c r="D40" s="105"/>
    </row>
    <row r="41" ht="15">
      <c r="C41" s="89"/>
    </row>
    <row r="42" ht="15">
      <c r="C42" s="89"/>
    </row>
    <row r="43" ht="15">
      <c r="C43" s="89"/>
    </row>
    <row r="44" ht="15">
      <c r="C44" s="89"/>
    </row>
    <row r="45" ht="15">
      <c r="C45" s="89"/>
    </row>
    <row r="46" ht="15">
      <c r="C46" s="89"/>
    </row>
    <row r="47" ht="15">
      <c r="C47" s="89"/>
    </row>
    <row r="48" ht="15">
      <c r="C48" s="89"/>
    </row>
    <row r="49" ht="15">
      <c r="C49" s="89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3937007874015748" bottom="0.2362204724409449" header="0.2755905511811024" footer="0.35433070866141736"/>
  <pageSetup blackAndWhite="1"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6">
      <selection activeCell="A9" sqref="A9:C9"/>
    </sheetView>
  </sheetViews>
  <sheetFormatPr defaultColWidth="9.140625" defaultRowHeight="15"/>
  <cols>
    <col min="1" max="1" width="9.140625" style="110" customWidth="1"/>
    <col min="2" max="2" width="79.8515625" style="110" customWidth="1"/>
    <col min="3" max="3" width="16.421875" style="115" customWidth="1"/>
    <col min="4" max="16384" width="9.140625" style="110" customWidth="1"/>
  </cols>
  <sheetData>
    <row r="1" spans="1:8" s="64" customFormat="1" ht="15.75" customHeight="1">
      <c r="A1" s="1653" t="s">
        <v>796</v>
      </c>
      <c r="B1" s="1653"/>
      <c r="C1" s="1653"/>
      <c r="D1" s="1649"/>
      <c r="E1" s="76"/>
      <c r="F1" s="76"/>
      <c r="G1" s="76"/>
      <c r="H1" s="1132"/>
    </row>
    <row r="2" spans="1:8" s="64" customFormat="1" ht="15.75" customHeight="1">
      <c r="A2" s="1653" t="s">
        <v>1042</v>
      </c>
      <c r="B2" s="1653"/>
      <c r="C2" s="1653"/>
      <c r="D2" s="1649"/>
      <c r="E2" s="76"/>
      <c r="F2" s="76"/>
      <c r="G2" s="76"/>
      <c r="H2" s="1132"/>
    </row>
    <row r="3" spans="1:8" s="64" customFormat="1" ht="15.75" customHeight="1">
      <c r="A3" s="1653" t="s">
        <v>1131</v>
      </c>
      <c r="B3" s="1653"/>
      <c r="C3" s="1653"/>
      <c r="D3" s="1649"/>
      <c r="E3" s="76"/>
      <c r="F3" s="76"/>
      <c r="G3" s="76"/>
      <c r="H3" s="1132"/>
    </row>
    <row r="4" spans="1:8" s="65" customFormat="1" ht="16.5" customHeight="1">
      <c r="A4" s="1648" t="s">
        <v>1043</v>
      </c>
      <c r="B4" s="1648"/>
      <c r="C4" s="1648"/>
      <c r="D4" s="1649"/>
      <c r="E4" s="77"/>
      <c r="F4" s="77"/>
      <c r="G4" s="77"/>
      <c r="H4" s="1133"/>
    </row>
    <row r="5" spans="1:8" s="65" customFormat="1" ht="16.5" customHeight="1">
      <c r="A5" s="1731" t="str">
        <f>1!A5</f>
        <v>Курской области на 2017 год  и на плановый период 2018 и 2019 годов"</v>
      </c>
      <c r="B5" s="1731"/>
      <c r="C5" s="1731"/>
      <c r="D5" s="1731"/>
      <c r="E5" s="1731"/>
      <c r="F5" s="1731"/>
      <c r="G5" s="1731"/>
      <c r="H5" s="1731"/>
    </row>
    <row r="6" spans="2:3" ht="15">
      <c r="B6" s="111"/>
      <c r="C6" s="112"/>
    </row>
    <row r="7" spans="1:3" ht="15">
      <c r="A7" s="989"/>
      <c r="B7" s="989"/>
      <c r="C7" s="1138"/>
    </row>
    <row r="8" spans="1:3" ht="27" customHeight="1">
      <c r="A8" s="1692" t="s">
        <v>1107</v>
      </c>
      <c r="B8" s="1692"/>
      <c r="C8" s="1692"/>
    </row>
    <row r="9" spans="1:3" ht="14.25" customHeight="1">
      <c r="A9" s="1691" t="s">
        <v>792</v>
      </c>
      <c r="B9" s="1691"/>
      <c r="C9" s="1691"/>
    </row>
    <row r="10" spans="1:3" ht="18.75">
      <c r="A10" s="113"/>
      <c r="B10" s="114"/>
      <c r="C10" s="1138"/>
    </row>
    <row r="11" spans="1:3" ht="15.75">
      <c r="A11" s="113"/>
      <c r="B11" s="116"/>
      <c r="C11" s="1138"/>
    </row>
    <row r="12" spans="1:3" ht="18.75">
      <c r="A12" s="989"/>
      <c r="B12" s="117" t="s">
        <v>50</v>
      </c>
      <c r="C12" s="1138"/>
    </row>
    <row r="13" spans="1:3" ht="15.75">
      <c r="A13" s="118"/>
      <c r="B13" s="989"/>
      <c r="C13" s="119" t="s">
        <v>463</v>
      </c>
    </row>
    <row r="14" spans="1:3" ht="63" customHeight="1">
      <c r="A14" s="120" t="s">
        <v>51</v>
      </c>
      <c r="B14" s="120" t="s">
        <v>52</v>
      </c>
      <c r="C14" s="125" t="s">
        <v>61</v>
      </c>
    </row>
    <row r="15" spans="1:3" ht="15.75">
      <c r="A15" s="120">
        <v>1</v>
      </c>
      <c r="B15" s="121" t="s">
        <v>53</v>
      </c>
      <c r="C15" s="124" t="s">
        <v>54</v>
      </c>
    </row>
    <row r="16" spans="1:3" ht="31.5">
      <c r="A16" s="120">
        <v>2</v>
      </c>
      <c r="B16" s="121" t="s">
        <v>55</v>
      </c>
      <c r="C16" s="811">
        <v>100553</v>
      </c>
    </row>
    <row r="17" spans="1:3" ht="15.75">
      <c r="A17" s="120">
        <v>3</v>
      </c>
      <c r="B17" s="121" t="s">
        <v>56</v>
      </c>
      <c r="C17" s="124"/>
    </row>
    <row r="18" spans="1:3" ht="15.75">
      <c r="A18" s="120"/>
      <c r="B18" s="121" t="s">
        <v>57</v>
      </c>
      <c r="C18" s="1135">
        <v>100553</v>
      </c>
    </row>
    <row r="19" spans="1:3" ht="15.75">
      <c r="A19" s="118"/>
      <c r="B19" s="989"/>
      <c r="C19" s="1138"/>
    </row>
    <row r="20" spans="1:3" ht="15.75">
      <c r="A20" s="118"/>
      <c r="B20" s="1136"/>
      <c r="C20" s="1137"/>
    </row>
    <row r="21" spans="1:3" ht="15.75">
      <c r="A21" s="118"/>
      <c r="B21" s="123" t="s">
        <v>58</v>
      </c>
      <c r="C21" s="1137"/>
    </row>
    <row r="22" spans="1:3" ht="18.75">
      <c r="A22" s="117"/>
      <c r="B22" s="1136"/>
      <c r="C22" s="1137"/>
    </row>
    <row r="23" spans="1:3" ht="15.75">
      <c r="A23" s="118"/>
      <c r="B23" s="1136"/>
      <c r="C23" s="1137"/>
    </row>
    <row r="24" spans="1:3" ht="69" customHeight="1">
      <c r="A24" s="120" t="s">
        <v>51</v>
      </c>
      <c r="B24" s="120" t="s">
        <v>52</v>
      </c>
      <c r="C24" s="125" t="s">
        <v>793</v>
      </c>
    </row>
    <row r="25" spans="1:3" ht="15.75">
      <c r="A25" s="120">
        <v>1</v>
      </c>
      <c r="B25" s="121" t="s">
        <v>53</v>
      </c>
      <c r="C25" s="124"/>
    </row>
    <row r="26" spans="1:3" ht="31.5">
      <c r="A26" s="120">
        <v>2</v>
      </c>
      <c r="B26" s="121" t="s">
        <v>55</v>
      </c>
      <c r="C26" s="1193">
        <v>0</v>
      </c>
    </row>
    <row r="27" spans="1:3" ht="15.75">
      <c r="A27" s="120">
        <v>3</v>
      </c>
      <c r="B27" s="121" t="s">
        <v>56</v>
      </c>
      <c r="C27" s="124"/>
    </row>
    <row r="28" spans="1:3" ht="15.75">
      <c r="A28" s="120"/>
      <c r="B28" s="121" t="s">
        <v>57</v>
      </c>
      <c r="C28" s="1135">
        <f>+C26</f>
        <v>0</v>
      </c>
    </row>
    <row r="29" ht="15.75">
      <c r="A29" s="123"/>
    </row>
  </sheetData>
  <sheetProtection/>
  <mergeCells count="7">
    <mergeCell ref="A4:D4"/>
    <mergeCell ref="A8:C8"/>
    <mergeCell ref="A9:C9"/>
    <mergeCell ref="A5:H5"/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4" max="2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9.421875" style="110" customWidth="1"/>
    <col min="2" max="2" width="56.7109375" style="110" customWidth="1"/>
    <col min="3" max="3" width="13.57421875" style="115" customWidth="1"/>
    <col min="4" max="4" width="12.28125" style="110" customWidth="1"/>
    <col min="5" max="16384" width="9.140625" style="110" customWidth="1"/>
  </cols>
  <sheetData>
    <row r="1" spans="1:7" s="64" customFormat="1" ht="15.75" customHeight="1">
      <c r="A1" s="1732" t="s">
        <v>62</v>
      </c>
      <c r="B1" s="1732"/>
      <c r="C1" s="1732"/>
      <c r="D1" s="1733"/>
      <c r="E1" s="986"/>
      <c r="F1" s="986"/>
      <c r="G1" s="986"/>
    </row>
    <row r="2" spans="1:7" s="64" customFormat="1" ht="15.75" customHeight="1">
      <c r="A2" s="1732" t="s">
        <v>1042</v>
      </c>
      <c r="B2" s="1732"/>
      <c r="C2" s="1732"/>
      <c r="D2" s="1733"/>
      <c r="E2" s="986"/>
      <c r="F2" s="986"/>
      <c r="G2" s="986"/>
    </row>
    <row r="3" spans="1:7" s="64" customFormat="1" ht="15.75" customHeight="1">
      <c r="A3" s="1732" t="s">
        <v>1141</v>
      </c>
      <c r="B3" s="1732"/>
      <c r="C3" s="1732"/>
      <c r="D3" s="1733"/>
      <c r="E3" s="986"/>
      <c r="F3" s="986"/>
      <c r="G3" s="986"/>
    </row>
    <row r="4" spans="1:8" s="65" customFormat="1" ht="16.5" customHeight="1">
      <c r="A4" s="1734" t="s">
        <v>1043</v>
      </c>
      <c r="B4" s="1734"/>
      <c r="C4" s="1734"/>
      <c r="D4" s="1733"/>
      <c r="E4" s="987"/>
      <c r="F4" s="987"/>
      <c r="G4" s="987"/>
      <c r="H4" s="988"/>
    </row>
    <row r="5" spans="1:8" s="65" customFormat="1" ht="16.5" customHeight="1">
      <c r="A5" s="1734" t="str">
        <f>1!A5</f>
        <v>Курской области на 2017 год  и на плановый период 2018 и 2019 годов"</v>
      </c>
      <c r="B5" s="1734"/>
      <c r="C5" s="1734"/>
      <c r="D5" s="1734"/>
      <c r="E5" s="1139"/>
      <c r="F5" s="1139"/>
      <c r="G5" s="1139"/>
      <c r="H5" s="1139"/>
    </row>
    <row r="6" spans="2:3" ht="15">
      <c r="B6" s="111"/>
      <c r="C6" s="112"/>
    </row>
    <row r="8" spans="1:4" ht="35.25" customHeight="1">
      <c r="A8" s="1735" t="s">
        <v>1109</v>
      </c>
      <c r="B8" s="1735"/>
      <c r="C8" s="1735"/>
      <c r="D8" s="1286"/>
    </row>
    <row r="9" spans="1:3" ht="14.25" customHeight="1">
      <c r="A9" s="1691" t="s">
        <v>1108</v>
      </c>
      <c r="B9" s="1691"/>
      <c r="C9" s="1691"/>
    </row>
    <row r="10" spans="1:3" ht="15.75">
      <c r="A10" s="113"/>
      <c r="B10" s="1722" t="s">
        <v>787</v>
      </c>
      <c r="C10" s="1723"/>
    </row>
    <row r="11" spans="1:2" ht="15.75">
      <c r="A11" s="113"/>
      <c r="B11" s="116"/>
    </row>
    <row r="12" ht="18.75">
      <c r="B12" s="117" t="s">
        <v>50</v>
      </c>
    </row>
    <row r="13" spans="1:3" ht="15" customHeight="1">
      <c r="A13" s="118"/>
      <c r="C13" s="119" t="s">
        <v>463</v>
      </c>
    </row>
    <row r="14" spans="1:8" ht="74.25" customHeight="1">
      <c r="A14" s="120" t="s">
        <v>51</v>
      </c>
      <c r="B14" s="120" t="s">
        <v>52</v>
      </c>
      <c r="C14" s="125" t="s">
        <v>797</v>
      </c>
      <c r="D14" s="125" t="s">
        <v>798</v>
      </c>
      <c r="H14" s="1134"/>
    </row>
    <row r="15" spans="1:4" ht="15.75">
      <c r="A15" s="120">
        <v>1</v>
      </c>
      <c r="B15" s="121" t="s">
        <v>53</v>
      </c>
      <c r="C15" s="124" t="s">
        <v>54</v>
      </c>
      <c r="D15" s="124" t="s">
        <v>54</v>
      </c>
    </row>
    <row r="16" spans="1:4" ht="31.5">
      <c r="A16" s="120">
        <v>2</v>
      </c>
      <c r="B16" s="121" t="s">
        <v>55</v>
      </c>
      <c r="C16" s="811">
        <v>0</v>
      </c>
      <c r="D16" s="811">
        <v>0</v>
      </c>
    </row>
    <row r="17" spans="1:4" ht="15.75">
      <c r="A17" s="120">
        <v>3</v>
      </c>
      <c r="B17" s="121" t="s">
        <v>56</v>
      </c>
      <c r="C17" s="124"/>
      <c r="D17" s="124"/>
    </row>
    <row r="18" spans="1:4" ht="15.75">
      <c r="A18" s="120"/>
      <c r="B18" s="121" t="s">
        <v>57</v>
      </c>
      <c r="C18" s="811">
        <v>0</v>
      </c>
      <c r="D18" s="811">
        <v>0</v>
      </c>
    </row>
    <row r="19" ht="15.75">
      <c r="A19" s="118"/>
    </row>
    <row r="20" ht="15.75">
      <c r="A20" s="118"/>
    </row>
    <row r="21" spans="1:2" ht="18.75">
      <c r="A21" s="118"/>
      <c r="B21" s="117" t="s">
        <v>58</v>
      </c>
    </row>
    <row r="22" ht="18.75">
      <c r="A22" s="117"/>
    </row>
    <row r="23" ht="15.75">
      <c r="A23" s="118"/>
    </row>
    <row r="24" spans="1:4" ht="69" customHeight="1">
      <c r="A24" s="120" t="s">
        <v>51</v>
      </c>
      <c r="B24" s="120" t="s">
        <v>52</v>
      </c>
      <c r="C24" s="125" t="s">
        <v>799</v>
      </c>
      <c r="D24" s="125" t="s">
        <v>800</v>
      </c>
    </row>
    <row r="25" spans="1:4" ht="15.75">
      <c r="A25" s="120">
        <v>1</v>
      </c>
      <c r="B25" s="121" t="s">
        <v>53</v>
      </c>
      <c r="C25" s="124"/>
      <c r="D25" s="124"/>
    </row>
    <row r="26" spans="1:4" ht="31.5">
      <c r="A26" s="120">
        <v>2</v>
      </c>
      <c r="B26" s="121" t="s">
        <v>55</v>
      </c>
      <c r="C26" s="1193">
        <v>100553</v>
      </c>
      <c r="D26" s="1193">
        <v>0</v>
      </c>
    </row>
    <row r="27" spans="1:4" ht="15.75">
      <c r="A27" s="120">
        <v>3</v>
      </c>
      <c r="B27" s="121" t="s">
        <v>56</v>
      </c>
      <c r="C27" s="124"/>
      <c r="D27" s="124"/>
    </row>
    <row r="28" spans="1:4" ht="15.75">
      <c r="A28" s="120"/>
      <c r="B28" s="121" t="s">
        <v>57</v>
      </c>
      <c r="C28" s="811">
        <f>+C26</f>
        <v>100553</v>
      </c>
      <c r="D28" s="811">
        <f>+D26</f>
        <v>0</v>
      </c>
    </row>
    <row r="29" ht="15.75">
      <c r="A29" s="123"/>
    </row>
  </sheetData>
  <sheetProtection/>
  <mergeCells count="8">
    <mergeCell ref="A9:C9"/>
    <mergeCell ref="B10:C10"/>
    <mergeCell ref="A1:D1"/>
    <mergeCell ref="A2:D2"/>
    <mergeCell ref="A3:D3"/>
    <mergeCell ref="A4:D4"/>
    <mergeCell ref="A8:C8"/>
    <mergeCell ref="A5:D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12.8515625" style="110" customWidth="1"/>
    <col min="2" max="2" width="16.00390625" style="110" customWidth="1"/>
    <col min="3" max="3" width="16.7109375" style="110" customWidth="1"/>
    <col min="4" max="4" width="16.140625" style="110" customWidth="1"/>
    <col min="5" max="5" width="15.57421875" style="110" customWidth="1"/>
    <col min="6" max="6" width="14.7109375" style="110" customWidth="1"/>
    <col min="7" max="7" width="17.421875" style="110" customWidth="1"/>
    <col min="8" max="8" width="7.8515625" style="110" customWidth="1"/>
    <col min="9" max="16384" width="9.140625" style="110" customWidth="1"/>
  </cols>
  <sheetData>
    <row r="1" spans="1:8" s="64" customFormat="1" ht="15.75" customHeight="1">
      <c r="A1" s="1732" t="s">
        <v>794</v>
      </c>
      <c r="B1" s="1732"/>
      <c r="C1" s="1732"/>
      <c r="D1" s="1732"/>
      <c r="E1" s="1732"/>
      <c r="F1" s="1732"/>
      <c r="G1" s="1732"/>
      <c r="H1" s="1736"/>
    </row>
    <row r="2" spans="1:8" s="64" customFormat="1" ht="15.75" customHeight="1">
      <c r="A2" s="1732" t="s">
        <v>1042</v>
      </c>
      <c r="B2" s="1732"/>
      <c r="C2" s="1732"/>
      <c r="D2" s="1732"/>
      <c r="E2" s="1732"/>
      <c r="F2" s="1732"/>
      <c r="G2" s="1732"/>
      <c r="H2" s="1736"/>
    </row>
    <row r="3" spans="1:8" s="64" customFormat="1" ht="15.75" customHeight="1">
      <c r="A3" s="1732" t="s">
        <v>1137</v>
      </c>
      <c r="B3" s="1732"/>
      <c r="C3" s="1732"/>
      <c r="D3" s="1732"/>
      <c r="E3" s="1732"/>
      <c r="F3" s="1732"/>
      <c r="G3" s="1732"/>
      <c r="H3" s="1736"/>
    </row>
    <row r="4" spans="1:8" s="65" customFormat="1" ht="16.5" customHeight="1">
      <c r="A4" s="1734" t="s">
        <v>1110</v>
      </c>
      <c r="B4" s="1734"/>
      <c r="C4" s="1734"/>
      <c r="D4" s="1734"/>
      <c r="E4" s="1734"/>
      <c r="F4" s="1734"/>
      <c r="G4" s="1734"/>
      <c r="H4" s="1736"/>
    </row>
    <row r="5" spans="1:8" s="65" customFormat="1" ht="16.5" customHeight="1">
      <c r="A5" s="1661" t="str">
        <f>1!A5</f>
        <v>Курской области на 2017 год  и на плановый период 2018 и 2019 годов"</v>
      </c>
      <c r="B5" s="1661"/>
      <c r="C5" s="1661"/>
      <c r="D5" s="1661"/>
      <c r="E5" s="1661"/>
      <c r="F5" s="1661"/>
      <c r="G5" s="1661"/>
      <c r="H5" s="1661"/>
    </row>
    <row r="8" spans="1:7" ht="18.75">
      <c r="A8" s="113"/>
      <c r="B8" s="1691" t="s">
        <v>63</v>
      </c>
      <c r="C8" s="1691"/>
      <c r="D8" s="1691"/>
      <c r="E8" s="1691"/>
      <c r="F8" s="1691"/>
      <c r="G8" s="989"/>
    </row>
    <row r="9" spans="1:7" ht="18.75">
      <c r="A9" s="1692" t="s">
        <v>1045</v>
      </c>
      <c r="B9" s="1692"/>
      <c r="C9" s="1692"/>
      <c r="D9" s="1692"/>
      <c r="E9" s="1692"/>
      <c r="F9" s="1692"/>
      <c r="G9" s="1692"/>
    </row>
    <row r="10" ht="15.75">
      <c r="A10" s="126"/>
    </row>
    <row r="11" spans="1:7" ht="33" customHeight="1">
      <c r="A11" s="1702" t="s">
        <v>1111</v>
      </c>
      <c r="B11" s="1702"/>
      <c r="C11" s="1702"/>
      <c r="D11" s="1702"/>
      <c r="E11" s="1702"/>
      <c r="F11" s="1702"/>
      <c r="G11" s="1702"/>
    </row>
    <row r="12" ht="15.75">
      <c r="A12" s="123"/>
    </row>
    <row r="13" spans="1:7" ht="45">
      <c r="A13" s="127"/>
      <c r="B13" s="128" t="s">
        <v>64</v>
      </c>
      <c r="C13" s="128" t="s">
        <v>65</v>
      </c>
      <c r="D13" s="128" t="s">
        <v>66</v>
      </c>
      <c r="E13" s="128" t="s">
        <v>67</v>
      </c>
      <c r="F13" s="128" t="s">
        <v>68</v>
      </c>
      <c r="G13" s="128" t="s">
        <v>69</v>
      </c>
    </row>
    <row r="14" spans="1:7" ht="15">
      <c r="A14" s="128">
        <v>1</v>
      </c>
      <c r="B14" s="128">
        <v>2</v>
      </c>
      <c r="C14" s="128">
        <v>3</v>
      </c>
      <c r="D14" s="128">
        <v>4</v>
      </c>
      <c r="E14" s="128">
        <v>5</v>
      </c>
      <c r="F14" s="128">
        <v>6</v>
      </c>
      <c r="G14" s="128">
        <v>7</v>
      </c>
    </row>
    <row r="15" spans="1:7" ht="15">
      <c r="A15" s="128"/>
      <c r="B15" s="128" t="s">
        <v>54</v>
      </c>
      <c r="C15" s="128" t="s">
        <v>54</v>
      </c>
      <c r="D15" s="128">
        <v>0</v>
      </c>
      <c r="E15" s="128" t="s">
        <v>54</v>
      </c>
      <c r="F15" s="128" t="s">
        <v>54</v>
      </c>
      <c r="G15" s="128" t="s">
        <v>54</v>
      </c>
    </row>
    <row r="16" ht="15.75">
      <c r="A16" s="123"/>
    </row>
    <row r="17" spans="1:7" ht="15.75">
      <c r="A17" s="1697" t="s">
        <v>70</v>
      </c>
      <c r="B17" s="1697"/>
      <c r="C17" s="1697"/>
      <c r="D17" s="1697"/>
      <c r="E17" s="1697"/>
      <c r="F17" s="1697"/>
      <c r="G17" s="1697"/>
    </row>
    <row r="18" spans="1:7" ht="15.75">
      <c r="A18" s="1698" t="s">
        <v>1112</v>
      </c>
      <c r="B18" s="1698"/>
      <c r="C18" s="1698"/>
      <c r="D18" s="1698"/>
      <c r="E18" s="1698"/>
      <c r="F18" s="1698"/>
      <c r="G18" s="1698"/>
    </row>
    <row r="19" ht="15.75">
      <c r="A19" s="129" t="s">
        <v>71</v>
      </c>
    </row>
    <row r="20" spans="1:7" ht="39.75" customHeight="1">
      <c r="A20" s="1693" t="s">
        <v>1113</v>
      </c>
      <c r="B20" s="1693"/>
      <c r="C20" s="1693"/>
      <c r="D20" s="1699" t="s">
        <v>795</v>
      </c>
      <c r="E20" s="1700"/>
      <c r="F20" s="1700"/>
      <c r="G20" s="1701"/>
    </row>
    <row r="21" spans="1:7" ht="28.5" customHeight="1">
      <c r="A21" s="1693" t="s">
        <v>72</v>
      </c>
      <c r="B21" s="1693"/>
      <c r="C21" s="1693"/>
      <c r="D21" s="1694">
        <v>0</v>
      </c>
      <c r="E21" s="1695"/>
      <c r="F21" s="1695"/>
      <c r="G21" s="1696"/>
    </row>
    <row r="22" spans="1:4" ht="15.75">
      <c r="A22" s="129"/>
      <c r="D22" s="130"/>
    </row>
  </sheetData>
  <sheetProtection/>
  <mergeCells count="14">
    <mergeCell ref="A20:C20"/>
    <mergeCell ref="D20:G20"/>
    <mergeCell ref="A11:G11"/>
    <mergeCell ref="A5:H5"/>
    <mergeCell ref="A21:C21"/>
    <mergeCell ref="D21:G21"/>
    <mergeCell ref="B8:F8"/>
    <mergeCell ref="A9:G9"/>
    <mergeCell ref="A17:G17"/>
    <mergeCell ref="A1:H1"/>
    <mergeCell ref="A2:H2"/>
    <mergeCell ref="A3:H3"/>
    <mergeCell ref="A4:H4"/>
    <mergeCell ref="A18:G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6.28125" style="110" customWidth="1"/>
    <col min="2" max="2" width="14.8515625" style="110" customWidth="1"/>
    <col min="3" max="3" width="12.7109375" style="110" customWidth="1"/>
    <col min="4" max="4" width="13.57421875" style="110" customWidth="1"/>
    <col min="5" max="5" width="13.8515625" style="110" customWidth="1"/>
    <col min="6" max="6" width="14.00390625" style="110" customWidth="1"/>
    <col min="7" max="7" width="13.7109375" style="110" customWidth="1"/>
    <col min="8" max="8" width="0.2890625" style="110" customWidth="1"/>
    <col min="9" max="16384" width="9.140625" style="110" customWidth="1"/>
  </cols>
  <sheetData>
    <row r="1" spans="1:8" s="64" customFormat="1" ht="15.75" customHeight="1">
      <c r="A1" s="1732" t="s">
        <v>802</v>
      </c>
      <c r="B1" s="1732"/>
      <c r="C1" s="1732"/>
      <c r="D1" s="1732"/>
      <c r="E1" s="1732"/>
      <c r="F1" s="1732"/>
      <c r="G1" s="1732"/>
      <c r="H1" s="1732"/>
    </row>
    <row r="2" spans="1:8" s="64" customFormat="1" ht="15.75" customHeight="1">
      <c r="A2" s="1732" t="s">
        <v>1114</v>
      </c>
      <c r="B2" s="1732"/>
      <c r="C2" s="1732"/>
      <c r="D2" s="1732"/>
      <c r="E2" s="1732"/>
      <c r="F2" s="1732"/>
      <c r="G2" s="1732"/>
      <c r="H2" s="1738"/>
    </row>
    <row r="3" spans="1:8" s="64" customFormat="1" ht="15.75" customHeight="1">
      <c r="A3" s="1732" t="s">
        <v>1142</v>
      </c>
      <c r="B3" s="1732"/>
      <c r="C3" s="1732"/>
      <c r="D3" s="1732"/>
      <c r="E3" s="1732"/>
      <c r="F3" s="1732"/>
      <c r="G3" s="1732"/>
      <c r="H3" s="1738"/>
    </row>
    <row r="4" spans="1:8" s="65" customFormat="1" ht="16.5" customHeight="1">
      <c r="A4" s="1734" t="s">
        <v>1115</v>
      </c>
      <c r="B4" s="1734"/>
      <c r="C4" s="1734"/>
      <c r="D4" s="1734"/>
      <c r="E4" s="1734"/>
      <c r="F4" s="1734"/>
      <c r="G4" s="1734"/>
      <c r="H4" s="1738"/>
    </row>
    <row r="5" spans="1:8" s="65" customFormat="1" ht="16.5" customHeight="1">
      <c r="A5" s="1734" t="str">
        <f>1!A5</f>
        <v>Курской области на 2017 год  и на плановый период 2018 и 2019 годов"</v>
      </c>
      <c r="B5" s="1734"/>
      <c r="C5" s="1734"/>
      <c r="D5" s="1734"/>
      <c r="E5" s="1734"/>
      <c r="F5" s="1734"/>
      <c r="G5" s="1734"/>
      <c r="H5" s="1734"/>
    </row>
    <row r="8" spans="1:7" ht="18.75">
      <c r="A8" s="113"/>
      <c r="B8" s="1691" t="s">
        <v>63</v>
      </c>
      <c r="C8" s="1691"/>
      <c r="D8" s="1691"/>
      <c r="E8" s="1691"/>
      <c r="F8" s="1691"/>
      <c r="G8" s="989"/>
    </row>
    <row r="9" spans="1:7" ht="18.75">
      <c r="A9" s="1692" t="s">
        <v>1116</v>
      </c>
      <c r="B9" s="1692"/>
      <c r="C9" s="1692"/>
      <c r="D9" s="1692"/>
      <c r="E9" s="1692"/>
      <c r="F9" s="1692"/>
      <c r="G9" s="1692"/>
    </row>
    <row r="10" spans="1:5" ht="15.75">
      <c r="A10" s="126"/>
      <c r="D10" s="1722" t="s">
        <v>787</v>
      </c>
      <c r="E10" s="1723"/>
    </row>
    <row r="11" spans="1:7" ht="33" customHeight="1">
      <c r="A11" s="1702" t="s">
        <v>1117</v>
      </c>
      <c r="B11" s="1702"/>
      <c r="C11" s="1702"/>
      <c r="D11" s="1702"/>
      <c r="E11" s="1702"/>
      <c r="F11" s="1702"/>
      <c r="G11" s="1702"/>
    </row>
    <row r="12" ht="15.75">
      <c r="A12" s="123"/>
    </row>
    <row r="13" spans="1:7" ht="60">
      <c r="A13" s="127"/>
      <c r="B13" s="128" t="s">
        <v>64</v>
      </c>
      <c r="C13" s="128" t="s">
        <v>65</v>
      </c>
      <c r="D13" s="128" t="s">
        <v>66</v>
      </c>
      <c r="E13" s="128" t="s">
        <v>67</v>
      </c>
      <c r="F13" s="128" t="s">
        <v>68</v>
      </c>
      <c r="G13" s="128" t="s">
        <v>69</v>
      </c>
    </row>
    <row r="14" spans="1:7" ht="15">
      <c r="A14" s="128">
        <v>1</v>
      </c>
      <c r="B14" s="128">
        <v>2</v>
      </c>
      <c r="C14" s="128">
        <v>3</v>
      </c>
      <c r="D14" s="128">
        <v>4</v>
      </c>
      <c r="E14" s="128">
        <v>5</v>
      </c>
      <c r="F14" s="128">
        <v>6</v>
      </c>
      <c r="G14" s="128">
        <v>7</v>
      </c>
    </row>
    <row r="15" spans="1:7" ht="15">
      <c r="A15" s="128"/>
      <c r="B15" s="128" t="s">
        <v>54</v>
      </c>
      <c r="C15" s="128" t="s">
        <v>54</v>
      </c>
      <c r="D15" s="128">
        <v>0</v>
      </c>
      <c r="E15" s="128" t="s">
        <v>54</v>
      </c>
      <c r="F15" s="128" t="s">
        <v>54</v>
      </c>
      <c r="G15" s="128" t="s">
        <v>54</v>
      </c>
    </row>
    <row r="16" ht="15.75">
      <c r="A16" s="123"/>
    </row>
    <row r="17" spans="1:7" ht="15.75">
      <c r="A17" s="1697" t="s">
        <v>70</v>
      </c>
      <c r="B17" s="1697"/>
      <c r="C17" s="1697"/>
      <c r="D17" s="1697"/>
      <c r="E17" s="1697"/>
      <c r="F17" s="1697"/>
      <c r="G17" s="1697"/>
    </row>
    <row r="18" spans="1:7" ht="15.75">
      <c r="A18" s="1698" t="s">
        <v>1118</v>
      </c>
      <c r="B18" s="1698"/>
      <c r="C18" s="1698"/>
      <c r="D18" s="1698"/>
      <c r="E18" s="1698"/>
      <c r="F18" s="1698"/>
      <c r="G18" s="1698"/>
    </row>
    <row r="19" ht="15.75">
      <c r="A19" s="129" t="s">
        <v>71</v>
      </c>
    </row>
    <row r="20" spans="1:7" ht="75.75" customHeight="1">
      <c r="A20" s="1737" t="s">
        <v>1119</v>
      </c>
      <c r="B20" s="1737"/>
      <c r="C20" s="1737"/>
      <c r="D20" s="1740" t="s">
        <v>803</v>
      </c>
      <c r="E20" s="1741"/>
      <c r="F20" s="1737" t="s">
        <v>801</v>
      </c>
      <c r="G20" s="1737"/>
    </row>
    <row r="21" spans="1:7" ht="28.5" customHeight="1">
      <c r="A21" s="1737" t="s">
        <v>72</v>
      </c>
      <c r="B21" s="1737"/>
      <c r="C21" s="1737"/>
      <c r="D21" s="1739">
        <v>0</v>
      </c>
      <c r="E21" s="1739"/>
      <c r="F21" s="1739">
        <v>0</v>
      </c>
      <c r="G21" s="1739"/>
    </row>
    <row r="22" spans="1:4" ht="15.75">
      <c r="A22" s="129"/>
      <c r="D22" s="130"/>
    </row>
  </sheetData>
  <sheetProtection/>
  <mergeCells count="17">
    <mergeCell ref="D21:E21"/>
    <mergeCell ref="F21:G21"/>
    <mergeCell ref="A21:C21"/>
    <mergeCell ref="D10:E10"/>
    <mergeCell ref="A9:G9"/>
    <mergeCell ref="A11:G11"/>
    <mergeCell ref="A17:G17"/>
    <mergeCell ref="A18:G18"/>
    <mergeCell ref="A20:C20"/>
    <mergeCell ref="D20:E20"/>
    <mergeCell ref="F20:G20"/>
    <mergeCell ref="A1:H1"/>
    <mergeCell ref="A2:H2"/>
    <mergeCell ref="A3:H3"/>
    <mergeCell ref="A4:H4"/>
    <mergeCell ref="A5:H5"/>
    <mergeCell ref="B8:F8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148"/>
  <sheetViews>
    <sheetView showGridLines="0" tabSelected="1" zoomScalePageLayoutView="0" workbookViewId="0" topLeftCell="A121">
      <selection activeCell="I149" sqref="I149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265" t="s">
        <v>892</v>
      </c>
      <c r="C1" s="1266"/>
      <c r="D1" s="1276"/>
      <c r="E1" s="1276"/>
    </row>
    <row r="2" spans="2:5" ht="15">
      <c r="B2" s="1265" t="s">
        <v>893</v>
      </c>
      <c r="C2" s="1266"/>
      <c r="D2" s="1276"/>
      <c r="E2" s="1276"/>
    </row>
    <row r="3" spans="2:5" ht="15">
      <c r="B3" s="1267"/>
      <c r="C3" s="1267"/>
      <c r="D3" s="1277"/>
      <c r="E3" s="1277"/>
    </row>
    <row r="4" spans="2:5" ht="60">
      <c r="B4" s="1268" t="s">
        <v>894</v>
      </c>
      <c r="C4" s="1267"/>
      <c r="D4" s="1277"/>
      <c r="E4" s="1277"/>
    </row>
    <row r="5" spans="2:5" ht="15">
      <c r="B5" s="1267"/>
      <c r="C5" s="1267"/>
      <c r="D5" s="1277"/>
      <c r="E5" s="1277"/>
    </row>
    <row r="6" spans="2:5" ht="30">
      <c r="B6" s="1265" t="s">
        <v>895</v>
      </c>
      <c r="C6" s="1266"/>
      <c r="D6" s="1276"/>
      <c r="E6" s="1278" t="s">
        <v>896</v>
      </c>
    </row>
    <row r="7" spans="2:5" ht="15.75" thickBot="1">
      <c r="B7" s="1267"/>
      <c r="C7" s="1267"/>
      <c r="D7" s="1277"/>
      <c r="E7" s="1277"/>
    </row>
    <row r="8" spans="2:5" ht="60">
      <c r="B8" s="1269" t="s">
        <v>897</v>
      </c>
      <c r="C8" s="1270"/>
      <c r="D8" s="1279"/>
      <c r="E8" s="1280">
        <v>311</v>
      </c>
    </row>
    <row r="9" spans="2:5" ht="15">
      <c r="B9" s="1271"/>
      <c r="C9" s="1267"/>
      <c r="D9" s="1277"/>
      <c r="E9" s="1281" t="s">
        <v>898</v>
      </c>
    </row>
    <row r="10" spans="2:5" ht="15">
      <c r="B10" s="1271"/>
      <c r="C10" s="1267"/>
      <c r="D10" s="1277"/>
      <c r="E10" s="1281" t="s">
        <v>899</v>
      </c>
    </row>
    <row r="11" spans="2:5" ht="15">
      <c r="B11" s="1271"/>
      <c r="C11" s="1267"/>
      <c r="D11" s="1277"/>
      <c r="E11" s="1281" t="s">
        <v>900</v>
      </c>
    </row>
    <row r="12" spans="2:5" ht="15">
      <c r="B12" s="1271"/>
      <c r="C12" s="1267"/>
      <c r="D12" s="1277"/>
      <c r="E12" s="1281" t="s">
        <v>901</v>
      </c>
    </row>
    <row r="13" spans="2:5" ht="15">
      <c r="B13" s="1271"/>
      <c r="C13" s="1267"/>
      <c r="D13" s="1277"/>
      <c r="E13" s="1281" t="s">
        <v>902</v>
      </c>
    </row>
    <row r="14" spans="2:5" ht="15">
      <c r="B14" s="1271"/>
      <c r="C14" s="1267"/>
      <c r="D14" s="1277"/>
      <c r="E14" s="1281" t="s">
        <v>903</v>
      </c>
    </row>
    <row r="15" spans="2:5" ht="15">
      <c r="B15" s="1271"/>
      <c r="C15" s="1267"/>
      <c r="D15" s="1277"/>
      <c r="E15" s="1281" t="s">
        <v>904</v>
      </c>
    </row>
    <row r="16" spans="2:5" ht="15">
      <c r="B16" s="1271"/>
      <c r="C16" s="1267"/>
      <c r="D16" s="1277"/>
      <c r="E16" s="1281" t="s">
        <v>905</v>
      </c>
    </row>
    <row r="17" spans="2:5" ht="15">
      <c r="B17" s="1271"/>
      <c r="C17" s="1267"/>
      <c r="D17" s="1277"/>
      <c r="E17" s="1281" t="s">
        <v>906</v>
      </c>
    </row>
    <row r="18" spans="2:5" ht="15">
      <c r="B18" s="1271"/>
      <c r="C18" s="1267"/>
      <c r="D18" s="1277"/>
      <c r="E18" s="1281" t="s">
        <v>907</v>
      </c>
    </row>
    <row r="19" spans="2:5" ht="15">
      <c r="B19" s="1271"/>
      <c r="C19" s="1267"/>
      <c r="D19" s="1277"/>
      <c r="E19" s="1281" t="s">
        <v>908</v>
      </c>
    </row>
    <row r="20" spans="2:5" ht="15">
      <c r="B20" s="1271"/>
      <c r="C20" s="1267"/>
      <c r="D20" s="1277"/>
      <c r="E20" s="1281" t="s">
        <v>909</v>
      </c>
    </row>
    <row r="21" spans="2:5" ht="15">
      <c r="B21" s="1271"/>
      <c r="C21" s="1267"/>
      <c r="D21" s="1277"/>
      <c r="E21" s="1281" t="s">
        <v>910</v>
      </c>
    </row>
    <row r="22" spans="2:5" ht="15">
      <c r="B22" s="1271"/>
      <c r="C22" s="1267"/>
      <c r="D22" s="1277"/>
      <c r="E22" s="1281" t="s">
        <v>911</v>
      </c>
    </row>
    <row r="23" spans="2:5" ht="15">
      <c r="B23" s="1271"/>
      <c r="C23" s="1267"/>
      <c r="D23" s="1277"/>
      <c r="E23" s="1281" t="s">
        <v>912</v>
      </c>
    </row>
    <row r="24" spans="2:5" ht="15">
      <c r="B24" s="1271"/>
      <c r="C24" s="1267"/>
      <c r="D24" s="1277"/>
      <c r="E24" s="1281" t="s">
        <v>913</v>
      </c>
    </row>
    <row r="25" spans="2:5" ht="15">
      <c r="B25" s="1271"/>
      <c r="C25" s="1267"/>
      <c r="D25" s="1277"/>
      <c r="E25" s="1281" t="s">
        <v>914</v>
      </c>
    </row>
    <row r="26" spans="2:5" ht="15">
      <c r="B26" s="1271"/>
      <c r="C26" s="1267"/>
      <c r="D26" s="1277"/>
      <c r="E26" s="1281" t="s">
        <v>915</v>
      </c>
    </row>
    <row r="27" spans="2:5" ht="15">
      <c r="B27" s="1271"/>
      <c r="C27" s="1267"/>
      <c r="D27" s="1277"/>
      <c r="E27" s="1281" t="s">
        <v>916</v>
      </c>
    </row>
    <row r="28" spans="2:5" ht="15">
      <c r="B28" s="1271"/>
      <c r="C28" s="1267"/>
      <c r="D28" s="1277"/>
      <c r="E28" s="1281" t="s">
        <v>917</v>
      </c>
    </row>
    <row r="29" spans="2:5" ht="15">
      <c r="B29" s="1271"/>
      <c r="C29" s="1267"/>
      <c r="D29" s="1277"/>
      <c r="E29" s="1281" t="s">
        <v>918</v>
      </c>
    </row>
    <row r="30" spans="2:5" ht="15">
      <c r="B30" s="1271"/>
      <c r="C30" s="1267"/>
      <c r="D30" s="1277"/>
      <c r="E30" s="1281" t="s">
        <v>919</v>
      </c>
    </row>
    <row r="31" spans="2:5" ht="15">
      <c r="B31" s="1271"/>
      <c r="C31" s="1267"/>
      <c r="D31" s="1277"/>
      <c r="E31" s="1281" t="s">
        <v>920</v>
      </c>
    </row>
    <row r="32" spans="2:5" ht="15">
      <c r="B32" s="1271"/>
      <c r="C32" s="1267"/>
      <c r="D32" s="1277"/>
      <c r="E32" s="1281" t="s">
        <v>921</v>
      </c>
    </row>
    <row r="33" spans="2:5" ht="15">
      <c r="B33" s="1271"/>
      <c r="C33" s="1267"/>
      <c r="D33" s="1277"/>
      <c r="E33" s="1281" t="s">
        <v>922</v>
      </c>
    </row>
    <row r="34" spans="2:5" ht="15">
      <c r="B34" s="1271"/>
      <c r="C34" s="1267"/>
      <c r="D34" s="1277"/>
      <c r="E34" s="1281" t="s">
        <v>923</v>
      </c>
    </row>
    <row r="35" spans="2:5" ht="15">
      <c r="B35" s="1271"/>
      <c r="C35" s="1267"/>
      <c r="D35" s="1277"/>
      <c r="E35" s="1281" t="s">
        <v>924</v>
      </c>
    </row>
    <row r="36" spans="2:5" ht="15">
      <c r="B36" s="1271"/>
      <c r="C36" s="1267"/>
      <c r="D36" s="1277"/>
      <c r="E36" s="1281" t="s">
        <v>925</v>
      </c>
    </row>
    <row r="37" spans="2:5" ht="15">
      <c r="B37" s="1271"/>
      <c r="C37" s="1267"/>
      <c r="D37" s="1277"/>
      <c r="E37" s="1281" t="s">
        <v>926</v>
      </c>
    </row>
    <row r="38" spans="2:5" ht="15">
      <c r="B38" s="1271"/>
      <c r="C38" s="1267"/>
      <c r="D38" s="1277"/>
      <c r="E38" s="1281" t="s">
        <v>927</v>
      </c>
    </row>
    <row r="39" spans="2:5" ht="15">
      <c r="B39" s="1271"/>
      <c r="C39" s="1267"/>
      <c r="D39" s="1277"/>
      <c r="E39" s="1281" t="s">
        <v>928</v>
      </c>
    </row>
    <row r="40" spans="2:5" ht="15">
      <c r="B40" s="1271"/>
      <c r="C40" s="1267"/>
      <c r="D40" s="1277"/>
      <c r="E40" s="1281" t="s">
        <v>929</v>
      </c>
    </row>
    <row r="41" spans="2:5" ht="15">
      <c r="B41" s="1271"/>
      <c r="C41" s="1267"/>
      <c r="D41" s="1277"/>
      <c r="E41" s="1281" t="s">
        <v>930</v>
      </c>
    </row>
    <row r="42" spans="2:5" ht="15">
      <c r="B42" s="1271"/>
      <c r="C42" s="1267"/>
      <c r="D42" s="1277"/>
      <c r="E42" s="1281" t="s">
        <v>931</v>
      </c>
    </row>
    <row r="43" spans="2:5" ht="15">
      <c r="B43" s="1271"/>
      <c r="C43" s="1267"/>
      <c r="D43" s="1277"/>
      <c r="E43" s="1281" t="s">
        <v>932</v>
      </c>
    </row>
    <row r="44" spans="2:5" ht="15">
      <c r="B44" s="1271"/>
      <c r="C44" s="1267"/>
      <c r="D44" s="1277"/>
      <c r="E44" s="1281" t="s">
        <v>933</v>
      </c>
    </row>
    <row r="45" spans="2:5" ht="15">
      <c r="B45" s="1271"/>
      <c r="C45" s="1267"/>
      <c r="D45" s="1277"/>
      <c r="E45" s="1281" t="s">
        <v>934</v>
      </c>
    </row>
    <row r="46" spans="2:5" ht="15">
      <c r="B46" s="1271"/>
      <c r="C46" s="1267"/>
      <c r="D46" s="1277"/>
      <c r="E46" s="1281" t="s">
        <v>935</v>
      </c>
    </row>
    <row r="47" spans="2:5" ht="15">
      <c r="B47" s="1271"/>
      <c r="C47" s="1267"/>
      <c r="D47" s="1277"/>
      <c r="E47" s="1281" t="s">
        <v>936</v>
      </c>
    </row>
    <row r="48" spans="2:5" ht="15">
      <c r="B48" s="1271"/>
      <c r="C48" s="1267"/>
      <c r="D48" s="1277"/>
      <c r="E48" s="1281" t="s">
        <v>937</v>
      </c>
    </row>
    <row r="49" spans="2:5" ht="15">
      <c r="B49" s="1271"/>
      <c r="C49" s="1267"/>
      <c r="D49" s="1277"/>
      <c r="E49" s="1281" t="s">
        <v>938</v>
      </c>
    </row>
    <row r="50" spans="2:5" ht="15">
      <c r="B50" s="1271"/>
      <c r="C50" s="1267"/>
      <c r="D50" s="1277"/>
      <c r="E50" s="1281" t="s">
        <v>939</v>
      </c>
    </row>
    <row r="51" spans="2:5" ht="15">
      <c r="B51" s="1271"/>
      <c r="C51" s="1267"/>
      <c r="D51" s="1277"/>
      <c r="E51" s="1281" t="s">
        <v>940</v>
      </c>
    </row>
    <row r="52" spans="2:5" ht="15">
      <c r="B52" s="1271"/>
      <c r="C52" s="1267"/>
      <c r="D52" s="1277"/>
      <c r="E52" s="1281" t="s">
        <v>941</v>
      </c>
    </row>
    <row r="53" spans="2:5" ht="15">
      <c r="B53" s="1271"/>
      <c r="C53" s="1267"/>
      <c r="D53" s="1277"/>
      <c r="E53" s="1281" t="s">
        <v>942</v>
      </c>
    </row>
    <row r="54" spans="2:5" ht="15">
      <c r="B54" s="1271"/>
      <c r="C54" s="1267"/>
      <c r="D54" s="1277"/>
      <c r="E54" s="1281" t="s">
        <v>943</v>
      </c>
    </row>
    <row r="55" spans="2:5" ht="15">
      <c r="B55" s="1271"/>
      <c r="C55" s="1267"/>
      <c r="D55" s="1277"/>
      <c r="E55" s="1281" t="s">
        <v>944</v>
      </c>
    </row>
    <row r="56" spans="2:5" ht="15">
      <c r="B56" s="1271"/>
      <c r="C56" s="1267"/>
      <c r="D56" s="1277"/>
      <c r="E56" s="1281" t="s">
        <v>945</v>
      </c>
    </row>
    <row r="57" spans="2:5" ht="15">
      <c r="B57" s="1271"/>
      <c r="C57" s="1267"/>
      <c r="D57" s="1277"/>
      <c r="E57" s="1281" t="s">
        <v>946</v>
      </c>
    </row>
    <row r="58" spans="2:5" ht="15">
      <c r="B58" s="1271"/>
      <c r="C58" s="1267"/>
      <c r="D58" s="1277"/>
      <c r="E58" s="1281" t="s">
        <v>947</v>
      </c>
    </row>
    <row r="59" spans="2:5" ht="15">
      <c r="B59" s="1271"/>
      <c r="C59" s="1267"/>
      <c r="D59" s="1277"/>
      <c r="E59" s="1281" t="s">
        <v>948</v>
      </c>
    </row>
    <row r="60" spans="2:5" ht="15">
      <c r="B60" s="1271"/>
      <c r="C60" s="1267"/>
      <c r="D60" s="1277"/>
      <c r="E60" s="1281" t="s">
        <v>949</v>
      </c>
    </row>
    <row r="61" spans="2:5" ht="15">
      <c r="B61" s="1271"/>
      <c r="C61" s="1267"/>
      <c r="D61" s="1277"/>
      <c r="E61" s="1281" t="s">
        <v>950</v>
      </c>
    </row>
    <row r="62" spans="2:5" ht="15">
      <c r="B62" s="1271"/>
      <c r="C62" s="1267"/>
      <c r="D62" s="1277"/>
      <c r="E62" s="1281" t="s">
        <v>951</v>
      </c>
    </row>
    <row r="63" spans="2:5" ht="15">
      <c r="B63" s="1271"/>
      <c r="C63" s="1267"/>
      <c r="D63" s="1277"/>
      <c r="E63" s="1281" t="s">
        <v>952</v>
      </c>
    </row>
    <row r="64" spans="2:5" ht="15">
      <c r="B64" s="1271"/>
      <c r="C64" s="1267"/>
      <c r="D64" s="1277"/>
      <c r="E64" s="1281" t="s">
        <v>953</v>
      </c>
    </row>
    <row r="65" spans="2:5" ht="15">
      <c r="B65" s="1271"/>
      <c r="C65" s="1267"/>
      <c r="D65" s="1277"/>
      <c r="E65" s="1281" t="s">
        <v>954</v>
      </c>
    </row>
    <row r="66" spans="2:5" ht="15">
      <c r="B66" s="1271"/>
      <c r="C66" s="1267"/>
      <c r="D66" s="1277"/>
      <c r="E66" s="1281" t="s">
        <v>955</v>
      </c>
    </row>
    <row r="67" spans="2:5" ht="15">
      <c r="B67" s="1271"/>
      <c r="C67" s="1267"/>
      <c r="D67" s="1277"/>
      <c r="E67" s="1281" t="s">
        <v>956</v>
      </c>
    </row>
    <row r="68" spans="2:5" ht="15">
      <c r="B68" s="1271"/>
      <c r="C68" s="1267"/>
      <c r="D68" s="1277"/>
      <c r="E68" s="1281" t="s">
        <v>957</v>
      </c>
    </row>
    <row r="69" spans="2:5" ht="15">
      <c r="B69" s="1271"/>
      <c r="C69" s="1267"/>
      <c r="D69" s="1277"/>
      <c r="E69" s="1281" t="s">
        <v>958</v>
      </c>
    </row>
    <row r="70" spans="2:5" ht="15">
      <c r="B70" s="1271"/>
      <c r="C70" s="1267"/>
      <c r="D70" s="1277"/>
      <c r="E70" s="1281" t="s">
        <v>959</v>
      </c>
    </row>
    <row r="71" spans="2:5" ht="15">
      <c r="B71" s="1271"/>
      <c r="C71" s="1267"/>
      <c r="D71" s="1277"/>
      <c r="E71" s="1281" t="s">
        <v>960</v>
      </c>
    </row>
    <row r="72" spans="2:5" ht="15">
      <c r="B72" s="1271"/>
      <c r="C72" s="1267"/>
      <c r="D72" s="1277"/>
      <c r="E72" s="1281" t="s">
        <v>961</v>
      </c>
    </row>
    <row r="73" spans="2:5" ht="15">
      <c r="B73" s="1271"/>
      <c r="C73" s="1267"/>
      <c r="D73" s="1277"/>
      <c r="E73" s="1281" t="s">
        <v>962</v>
      </c>
    </row>
    <row r="74" spans="2:5" ht="15">
      <c r="B74" s="1271"/>
      <c r="C74" s="1267"/>
      <c r="D74" s="1277"/>
      <c r="E74" s="1281" t="s">
        <v>963</v>
      </c>
    </row>
    <row r="75" spans="2:5" ht="15">
      <c r="B75" s="1271"/>
      <c r="C75" s="1267"/>
      <c r="D75" s="1277"/>
      <c r="E75" s="1281" t="s">
        <v>964</v>
      </c>
    </row>
    <row r="76" spans="2:5" ht="15">
      <c r="B76" s="1271"/>
      <c r="C76" s="1267"/>
      <c r="D76" s="1277"/>
      <c r="E76" s="1281" t="s">
        <v>965</v>
      </c>
    </row>
    <row r="77" spans="2:5" ht="15">
      <c r="B77" s="1271"/>
      <c r="C77" s="1267"/>
      <c r="D77" s="1277"/>
      <c r="E77" s="1281" t="s">
        <v>966</v>
      </c>
    </row>
    <row r="78" spans="2:5" ht="15">
      <c r="B78" s="1271"/>
      <c r="C78" s="1267"/>
      <c r="D78" s="1277"/>
      <c r="E78" s="1281" t="s">
        <v>967</v>
      </c>
    </row>
    <row r="79" spans="2:5" ht="15">
      <c r="B79" s="1271"/>
      <c r="C79" s="1267"/>
      <c r="D79" s="1277"/>
      <c r="E79" s="1281" t="s">
        <v>968</v>
      </c>
    </row>
    <row r="80" spans="2:5" ht="15">
      <c r="B80" s="1271"/>
      <c r="C80" s="1267"/>
      <c r="D80" s="1277"/>
      <c r="E80" s="1281" t="s">
        <v>969</v>
      </c>
    </row>
    <row r="81" spans="2:5" ht="15">
      <c r="B81" s="1271"/>
      <c r="C81" s="1267"/>
      <c r="D81" s="1277"/>
      <c r="E81" s="1281" t="s">
        <v>970</v>
      </c>
    </row>
    <row r="82" spans="2:5" ht="15">
      <c r="B82" s="1271"/>
      <c r="C82" s="1267"/>
      <c r="D82" s="1277"/>
      <c r="E82" s="1281" t="s">
        <v>971</v>
      </c>
    </row>
    <row r="83" spans="2:5" ht="15">
      <c r="B83" s="1271"/>
      <c r="C83" s="1267"/>
      <c r="D83" s="1277"/>
      <c r="E83" s="1281" t="s">
        <v>972</v>
      </c>
    </row>
    <row r="84" spans="2:5" ht="15">
      <c r="B84" s="1271"/>
      <c r="C84" s="1267"/>
      <c r="D84" s="1277"/>
      <c r="E84" s="1281" t="s">
        <v>973</v>
      </c>
    </row>
    <row r="85" spans="2:5" ht="15">
      <c r="B85" s="1271"/>
      <c r="C85" s="1267"/>
      <c r="D85" s="1277"/>
      <c r="E85" s="1281" t="s">
        <v>974</v>
      </c>
    </row>
    <row r="86" spans="2:5" ht="15">
      <c r="B86" s="1271"/>
      <c r="C86" s="1267"/>
      <c r="D86" s="1277"/>
      <c r="E86" s="1281" t="s">
        <v>975</v>
      </c>
    </row>
    <row r="87" spans="2:5" ht="15">
      <c r="B87" s="1271"/>
      <c r="C87" s="1267"/>
      <c r="D87" s="1277"/>
      <c r="E87" s="1281" t="s">
        <v>976</v>
      </c>
    </row>
    <row r="88" spans="2:5" ht="15">
      <c r="B88" s="1271"/>
      <c r="C88" s="1267"/>
      <c r="D88" s="1277"/>
      <c r="E88" s="1281" t="s">
        <v>977</v>
      </c>
    </row>
    <row r="89" spans="2:5" ht="15">
      <c r="B89" s="1271"/>
      <c r="C89" s="1267"/>
      <c r="D89" s="1277"/>
      <c r="E89" s="1281" t="s">
        <v>978</v>
      </c>
    </row>
    <row r="90" spans="2:5" ht="15">
      <c r="B90" s="1271"/>
      <c r="C90" s="1267"/>
      <c r="D90" s="1277"/>
      <c r="E90" s="1281" t="s">
        <v>979</v>
      </c>
    </row>
    <row r="91" spans="2:5" ht="15">
      <c r="B91" s="1271"/>
      <c r="C91" s="1267"/>
      <c r="D91" s="1277"/>
      <c r="E91" s="1281" t="s">
        <v>980</v>
      </c>
    </row>
    <row r="92" spans="2:5" ht="15">
      <c r="B92" s="1271"/>
      <c r="C92" s="1267"/>
      <c r="D92" s="1277"/>
      <c r="E92" s="1281" t="s">
        <v>981</v>
      </c>
    </row>
    <row r="93" spans="2:5" ht="15">
      <c r="B93" s="1271"/>
      <c r="C93" s="1267"/>
      <c r="D93" s="1277"/>
      <c r="E93" s="1281" t="s">
        <v>982</v>
      </c>
    </row>
    <row r="94" spans="2:5" ht="15">
      <c r="B94" s="1271"/>
      <c r="C94" s="1267"/>
      <c r="D94" s="1277"/>
      <c r="E94" s="1281" t="s">
        <v>983</v>
      </c>
    </row>
    <row r="95" spans="2:5" ht="15">
      <c r="B95" s="1271"/>
      <c r="C95" s="1267"/>
      <c r="D95" s="1277"/>
      <c r="E95" s="1281" t="s">
        <v>984</v>
      </c>
    </row>
    <row r="96" spans="2:5" ht="15">
      <c r="B96" s="1271"/>
      <c r="C96" s="1267"/>
      <c r="D96" s="1277"/>
      <c r="E96" s="1281" t="s">
        <v>985</v>
      </c>
    </row>
    <row r="97" spans="2:5" ht="15">
      <c r="B97" s="1271"/>
      <c r="C97" s="1267"/>
      <c r="D97" s="1277"/>
      <c r="E97" s="1281" t="s">
        <v>986</v>
      </c>
    </row>
    <row r="98" spans="2:5" ht="15">
      <c r="B98" s="1271"/>
      <c r="C98" s="1267"/>
      <c r="D98" s="1277"/>
      <c r="E98" s="1281" t="s">
        <v>987</v>
      </c>
    </row>
    <row r="99" spans="2:5" ht="15">
      <c r="B99" s="1271"/>
      <c r="C99" s="1267"/>
      <c r="D99" s="1277"/>
      <c r="E99" s="1281" t="s">
        <v>988</v>
      </c>
    </row>
    <row r="100" spans="2:5" ht="15">
      <c r="B100" s="1271"/>
      <c r="C100" s="1267"/>
      <c r="D100" s="1277"/>
      <c r="E100" s="1281" t="s">
        <v>989</v>
      </c>
    </row>
    <row r="101" spans="2:5" ht="15">
      <c r="B101" s="1271"/>
      <c r="C101" s="1267"/>
      <c r="D101" s="1277"/>
      <c r="E101" s="1281" t="s">
        <v>990</v>
      </c>
    </row>
    <row r="102" spans="2:5" ht="15">
      <c r="B102" s="1271"/>
      <c r="C102" s="1267"/>
      <c r="D102" s="1277"/>
      <c r="E102" s="1281" t="s">
        <v>991</v>
      </c>
    </row>
    <row r="103" spans="2:5" ht="15">
      <c r="B103" s="1271"/>
      <c r="C103" s="1267"/>
      <c r="D103" s="1277"/>
      <c r="E103" s="1281" t="s">
        <v>992</v>
      </c>
    </row>
    <row r="104" spans="2:5" ht="15">
      <c r="B104" s="1271"/>
      <c r="C104" s="1267"/>
      <c r="D104" s="1277"/>
      <c r="E104" s="1281" t="s">
        <v>993</v>
      </c>
    </row>
    <row r="105" spans="2:5" ht="15">
      <c r="B105" s="1271"/>
      <c r="C105" s="1267"/>
      <c r="D105" s="1277"/>
      <c r="E105" s="1281" t="s">
        <v>994</v>
      </c>
    </row>
    <row r="106" spans="2:5" ht="15">
      <c r="B106" s="1271"/>
      <c r="C106" s="1267"/>
      <c r="D106" s="1277"/>
      <c r="E106" s="1281" t="s">
        <v>995</v>
      </c>
    </row>
    <row r="107" spans="2:5" ht="15">
      <c r="B107" s="1271"/>
      <c r="C107" s="1267"/>
      <c r="D107" s="1277"/>
      <c r="E107" s="1281" t="s">
        <v>996</v>
      </c>
    </row>
    <row r="108" spans="2:5" ht="15">
      <c r="B108" s="1271"/>
      <c r="C108" s="1267"/>
      <c r="D108" s="1277"/>
      <c r="E108" s="1281" t="s">
        <v>997</v>
      </c>
    </row>
    <row r="109" spans="2:5" ht="15">
      <c r="B109" s="1271"/>
      <c r="C109" s="1267"/>
      <c r="D109" s="1277"/>
      <c r="E109" s="1281" t="s">
        <v>998</v>
      </c>
    </row>
    <row r="110" spans="2:5" ht="15">
      <c r="B110" s="1271"/>
      <c r="C110" s="1267"/>
      <c r="D110" s="1277"/>
      <c r="E110" s="1281" t="s">
        <v>999</v>
      </c>
    </row>
    <row r="111" spans="2:5" ht="15">
      <c r="B111" s="1271"/>
      <c r="C111" s="1267"/>
      <c r="D111" s="1277"/>
      <c r="E111" s="1281" t="s">
        <v>1000</v>
      </c>
    </row>
    <row r="112" spans="2:5" ht="15">
      <c r="B112" s="1271"/>
      <c r="C112" s="1267"/>
      <c r="D112" s="1277"/>
      <c r="E112" s="1281" t="s">
        <v>1001</v>
      </c>
    </row>
    <row r="113" spans="2:5" ht="15">
      <c r="B113" s="1271"/>
      <c r="C113" s="1267"/>
      <c r="D113" s="1277"/>
      <c r="E113" s="1281" t="s">
        <v>1002</v>
      </c>
    </row>
    <row r="114" spans="2:5" ht="15">
      <c r="B114" s="1271"/>
      <c r="C114" s="1267"/>
      <c r="D114" s="1277"/>
      <c r="E114" s="1281" t="s">
        <v>1003</v>
      </c>
    </row>
    <row r="115" spans="2:5" ht="15">
      <c r="B115" s="1271"/>
      <c r="C115" s="1267"/>
      <c r="D115" s="1277"/>
      <c r="E115" s="1281" t="s">
        <v>1004</v>
      </c>
    </row>
    <row r="116" spans="2:5" ht="15">
      <c r="B116" s="1271"/>
      <c r="C116" s="1267"/>
      <c r="D116" s="1277"/>
      <c r="E116" s="1281" t="s">
        <v>1005</v>
      </c>
    </row>
    <row r="117" spans="2:5" ht="15">
      <c r="B117" s="1271"/>
      <c r="C117" s="1267"/>
      <c r="D117" s="1277"/>
      <c r="E117" s="1281" t="s">
        <v>1006</v>
      </c>
    </row>
    <row r="118" spans="2:5" ht="15">
      <c r="B118" s="1271"/>
      <c r="C118" s="1267"/>
      <c r="D118" s="1277"/>
      <c r="E118" s="1281" t="s">
        <v>1007</v>
      </c>
    </row>
    <row r="119" spans="2:5" ht="15">
      <c r="B119" s="1271"/>
      <c r="C119" s="1267"/>
      <c r="D119" s="1277"/>
      <c r="E119" s="1281" t="s">
        <v>1008</v>
      </c>
    </row>
    <row r="120" spans="2:5" ht="15">
      <c r="B120" s="1271"/>
      <c r="C120" s="1267"/>
      <c r="D120" s="1277"/>
      <c r="E120" s="1281" t="s">
        <v>1009</v>
      </c>
    </row>
    <row r="121" spans="2:5" ht="15">
      <c r="B121" s="1271"/>
      <c r="C121" s="1267"/>
      <c r="D121" s="1277"/>
      <c r="E121" s="1281" t="s">
        <v>1010</v>
      </c>
    </row>
    <row r="122" spans="2:5" ht="15">
      <c r="B122" s="1271"/>
      <c r="C122" s="1267"/>
      <c r="D122" s="1277"/>
      <c r="E122" s="1281" t="s">
        <v>1011</v>
      </c>
    </row>
    <row r="123" spans="2:5" ht="15">
      <c r="B123" s="1271"/>
      <c r="C123" s="1267"/>
      <c r="D123" s="1277"/>
      <c r="E123" s="1281" t="s">
        <v>1012</v>
      </c>
    </row>
    <row r="124" spans="2:5" ht="15">
      <c r="B124" s="1271"/>
      <c r="C124" s="1267"/>
      <c r="D124" s="1277"/>
      <c r="E124" s="1281" t="s">
        <v>1013</v>
      </c>
    </row>
    <row r="125" spans="2:5" ht="15">
      <c r="B125" s="1271"/>
      <c r="C125" s="1267"/>
      <c r="D125" s="1277"/>
      <c r="E125" s="1281" t="s">
        <v>1014</v>
      </c>
    </row>
    <row r="126" spans="2:5" ht="15">
      <c r="B126" s="1271"/>
      <c r="C126" s="1267"/>
      <c r="D126" s="1277"/>
      <c r="E126" s="1281" t="s">
        <v>1015</v>
      </c>
    </row>
    <row r="127" spans="2:5" ht="15">
      <c r="B127" s="1271"/>
      <c r="C127" s="1267"/>
      <c r="D127" s="1277"/>
      <c r="E127" s="1281" t="s">
        <v>1016</v>
      </c>
    </row>
    <row r="128" spans="2:5" ht="15">
      <c r="B128" s="1271"/>
      <c r="C128" s="1267"/>
      <c r="D128" s="1277"/>
      <c r="E128" s="1281" t="s">
        <v>1017</v>
      </c>
    </row>
    <row r="129" spans="2:5" ht="15">
      <c r="B129" s="1271"/>
      <c r="C129" s="1267"/>
      <c r="D129" s="1277"/>
      <c r="E129" s="1281" t="s">
        <v>1018</v>
      </c>
    </row>
    <row r="130" spans="2:5" ht="15">
      <c r="B130" s="1271"/>
      <c r="C130" s="1267"/>
      <c r="D130" s="1277"/>
      <c r="E130" s="1281" t="s">
        <v>1019</v>
      </c>
    </row>
    <row r="131" spans="2:5" ht="15">
      <c r="B131" s="1271"/>
      <c r="C131" s="1267"/>
      <c r="D131" s="1277"/>
      <c r="E131" s="1281" t="s">
        <v>1020</v>
      </c>
    </row>
    <row r="132" spans="2:5" ht="15">
      <c r="B132" s="1271"/>
      <c r="C132" s="1267"/>
      <c r="D132" s="1277"/>
      <c r="E132" s="1281" t="s">
        <v>1021</v>
      </c>
    </row>
    <row r="133" spans="2:5" ht="15">
      <c r="B133" s="1271"/>
      <c r="C133" s="1267"/>
      <c r="D133" s="1277"/>
      <c r="E133" s="1281" t="s">
        <v>1022</v>
      </c>
    </row>
    <row r="134" spans="2:5" ht="15">
      <c r="B134" s="1271"/>
      <c r="C134" s="1267"/>
      <c r="D134" s="1277"/>
      <c r="E134" s="1281" t="s">
        <v>1023</v>
      </c>
    </row>
    <row r="135" spans="2:5" ht="15">
      <c r="B135" s="1271"/>
      <c r="C135" s="1267"/>
      <c r="D135" s="1277"/>
      <c r="E135" s="1281" t="s">
        <v>1024</v>
      </c>
    </row>
    <row r="136" spans="2:5" ht="15">
      <c r="B136" s="1271"/>
      <c r="C136" s="1267"/>
      <c r="D136" s="1277"/>
      <c r="E136" s="1281" t="s">
        <v>1025</v>
      </c>
    </row>
    <row r="137" spans="2:5" ht="15">
      <c r="B137" s="1271"/>
      <c r="C137" s="1267"/>
      <c r="D137" s="1277"/>
      <c r="E137" s="1281" t="s">
        <v>1026</v>
      </c>
    </row>
    <row r="138" spans="2:5" ht="15">
      <c r="B138" s="1271"/>
      <c r="C138" s="1267"/>
      <c r="D138" s="1277"/>
      <c r="E138" s="1281" t="s">
        <v>1027</v>
      </c>
    </row>
    <row r="139" spans="2:5" ht="15">
      <c r="B139" s="1271"/>
      <c r="C139" s="1267"/>
      <c r="D139" s="1277"/>
      <c r="E139" s="1281" t="s">
        <v>1028</v>
      </c>
    </row>
    <row r="140" spans="2:5" ht="15">
      <c r="B140" s="1271"/>
      <c r="C140" s="1267"/>
      <c r="D140" s="1277"/>
      <c r="E140" s="1281" t="s">
        <v>1029</v>
      </c>
    </row>
    <row r="141" spans="2:5" ht="15">
      <c r="B141" s="1271"/>
      <c r="C141" s="1267"/>
      <c r="D141" s="1277"/>
      <c r="E141" s="1281" t="s">
        <v>1030</v>
      </c>
    </row>
    <row r="142" spans="2:5" ht="15">
      <c r="B142" s="1271"/>
      <c r="C142" s="1267"/>
      <c r="D142" s="1277"/>
      <c r="E142" s="1281" t="s">
        <v>1031</v>
      </c>
    </row>
    <row r="143" spans="2:5" ht="15">
      <c r="B143" s="1271"/>
      <c r="C143" s="1267"/>
      <c r="D143" s="1277"/>
      <c r="E143" s="1281" t="s">
        <v>1032</v>
      </c>
    </row>
    <row r="144" spans="2:5" ht="15.75" thickBot="1">
      <c r="B144" s="1272"/>
      <c r="C144" s="1273"/>
      <c r="D144" s="1282"/>
      <c r="E144" s="1283" t="s">
        <v>1033</v>
      </c>
    </row>
    <row r="145" spans="2:5" ht="15.75" thickBot="1">
      <c r="B145" s="1267"/>
      <c r="C145" s="1267"/>
      <c r="D145" s="1277"/>
      <c r="E145" s="1277"/>
    </row>
    <row r="146" spans="2:5" ht="60.75" thickBot="1">
      <c r="B146" s="1274" t="s">
        <v>1034</v>
      </c>
      <c r="C146" s="1275"/>
      <c r="D146" s="1284"/>
      <c r="E146" s="1285">
        <v>138</v>
      </c>
    </row>
    <row r="147" spans="2:5" ht="15">
      <c r="B147" s="1267"/>
      <c r="C147" s="1267"/>
      <c r="D147" s="1277"/>
      <c r="E147" s="1277"/>
    </row>
    <row r="148" spans="2:5" ht="15">
      <c r="B148" s="1267"/>
      <c r="C148" s="1267"/>
      <c r="D148" s="1277"/>
      <c r="E148" s="1277"/>
    </row>
  </sheetData>
  <sheetProtection/>
  <hyperlinks>
    <hyperlink ref="E9" location="'11'!F20:F21" display="'11'!F20:F21"/>
    <hyperlink ref="E10" location="'11'!F29:F30" display="'11'!F29:F30"/>
    <hyperlink ref="E11" location="'11'!F32" display="'11'!F32"/>
    <hyperlink ref="E12" location="'11'!F40:F41" display="'11'!F40:F41"/>
    <hyperlink ref="E13" location="'11'!F43:F45" display="'11'!F43:F45"/>
    <hyperlink ref="E14" location="'11'!F49" display="'11'!F49"/>
    <hyperlink ref="E15" location="'11'!F52" display="'11'!F52"/>
    <hyperlink ref="E16" location="'11'!F54:F56" display="'11'!F54:F56"/>
    <hyperlink ref="E17" location="'11'!F61" display="'11'!F61"/>
    <hyperlink ref="E18" location="'11'!F63:F65" display="'11'!F63:F65"/>
    <hyperlink ref="E19" location="'11'!F67" display="'11'!F67"/>
    <hyperlink ref="E20" location="'11'!F71" display="'11'!F71"/>
    <hyperlink ref="E21" location="'11'!F73:F74" display="'11'!F73:F74"/>
    <hyperlink ref="E22" location="'11'!F76:F77" display="'11'!F76:F77"/>
    <hyperlink ref="E23" location="'11'!F79:F80" display="'11'!F79:F80"/>
    <hyperlink ref="E24" location="'11'!F82:F83" display="'11'!F82:F83"/>
    <hyperlink ref="E25" location="'11'!F85" display="'11'!F85"/>
    <hyperlink ref="E26" location="'11'!F87" display="'11'!F87"/>
    <hyperlink ref="E27" location="'11'!F91" display="'11'!F91"/>
    <hyperlink ref="E28" location="'11'!F93:F94" display="'11'!F93:F94"/>
    <hyperlink ref="E29" location="'11'!F96:F97" display="'11'!F96:F97"/>
    <hyperlink ref="E30" location="'11'!F102:F103" display="'11'!F102:F103"/>
    <hyperlink ref="E31" location="'11'!F105:F106" display="'11'!F105:F106"/>
    <hyperlink ref="E32" location="'11'!F108:F109" display="'11'!F108:F109"/>
    <hyperlink ref="E33" location="'11'!F111" display="'11'!F111"/>
    <hyperlink ref="E34" location="'11'!F113:F115" display="'11'!F113:F115"/>
    <hyperlink ref="E35" location="'11'!F118:F119" display="'11'!F118:F119"/>
    <hyperlink ref="E36" location="'11'!F121:F122" display="'11'!F121:F122"/>
    <hyperlink ref="E37" location="'11'!F124" display="'11'!F124"/>
    <hyperlink ref="E38" location="'11'!F126:F127" display="'11'!F126:F127"/>
    <hyperlink ref="E39" location="'11'!F129" display="'11'!F129"/>
    <hyperlink ref="E40" location="'11'!F131" display="'11'!F131"/>
    <hyperlink ref="E41" location="'11'!F133:F135" display="'11'!F133:F135"/>
    <hyperlink ref="E42" location="'11'!F139:F140" display="'11'!F139:F140"/>
    <hyperlink ref="E43" location="'11'!F142:F144" display="'11'!F142:F144"/>
    <hyperlink ref="E44" location="'11'!F146" display="'11'!F146"/>
    <hyperlink ref="E45" location="'11'!F150" display="'11'!F150"/>
    <hyperlink ref="E46" location="'11'!F154" display="'11'!F154"/>
    <hyperlink ref="E47" location="'11'!F156:F158" display="'11'!F156:F158"/>
    <hyperlink ref="E48" location="'11'!F161" display="'11'!F161"/>
    <hyperlink ref="E49" location="'11'!F166" display="'11'!F166"/>
    <hyperlink ref="E50" location="'11'!F168" display="'11'!F168"/>
    <hyperlink ref="E51" location="'11'!F173" display="'11'!F173"/>
    <hyperlink ref="E52" location="'11'!F197" display="'11'!F197"/>
    <hyperlink ref="E53" location="'11'!F204" display="'11'!F204"/>
    <hyperlink ref="E54" location="'11'!F208" display="'11'!F208"/>
    <hyperlink ref="E55" location="'11'!F225" display="'11'!F225"/>
    <hyperlink ref="E56" location="'11'!F229" display="'11'!F229"/>
    <hyperlink ref="E57" location="'11'!F234" display="'11'!F234"/>
    <hyperlink ref="E58" location="'11'!F236" display="'11'!F236"/>
    <hyperlink ref="E59" location="'11'!F242" display="'11'!F242"/>
    <hyperlink ref="E60" location="'11'!F246" display="'11'!F246"/>
    <hyperlink ref="E61" location="'11'!F251" display="'11'!F251"/>
    <hyperlink ref="E62" location="'11'!F253" display="'11'!F253"/>
    <hyperlink ref="E63" location="'11'!F257" display="'11'!F257"/>
    <hyperlink ref="E64" location="'11'!F259" display="'11'!F259"/>
    <hyperlink ref="E65" location="'11'!F264:F266" display="'11'!F264:F266"/>
    <hyperlink ref="E66" location="'11'!F270" display="'11'!F270"/>
    <hyperlink ref="E67" location="'11'!F277" display="'11'!F277"/>
    <hyperlink ref="E68" location="'11'!F282" display="'11'!F282"/>
    <hyperlink ref="E69" location="'11'!F284" display="'11'!F284"/>
    <hyperlink ref="E70" location="'11'!F288:F289" display="'11'!F288:F289"/>
    <hyperlink ref="E71" location="'11'!F294" display="'11'!F294"/>
    <hyperlink ref="E72" location="'11'!F298" display="'11'!F298"/>
    <hyperlink ref="E73" location="'11'!F308" display="'11'!F308"/>
    <hyperlink ref="E74" location="'11'!F321" display="'11'!F321"/>
    <hyperlink ref="E75" location="'11'!F325:F326" display="'11'!F325:F326"/>
    <hyperlink ref="E76" location="'12'!F20:G21" display="'12'!F20:G21"/>
    <hyperlink ref="E77" location="'12'!F29:G30" display="'12'!F29:G30"/>
    <hyperlink ref="E78" location="'12'!F32:G34" display="'12'!F32:G34"/>
    <hyperlink ref="E79" location="'12'!F36:G36" display="'12'!F36:G36"/>
    <hyperlink ref="E80" location="'12'!F40:G41" display="'12'!F40:G41"/>
    <hyperlink ref="E81" location="'12'!F43:G45" display="'12'!F43:G45"/>
    <hyperlink ref="E82" location="'12'!F49:G49" display="'12'!F49:G49"/>
    <hyperlink ref="E83" location="'12'!F52:G52" display="'12'!F52:G52"/>
    <hyperlink ref="E84" location="'12'!F54:G56" display="'12'!F54:G56"/>
    <hyperlink ref="E85" location="'12'!F61:G61" display="'12'!F61:G61"/>
    <hyperlink ref="E86" location="'12'!F63:G65" display="'12'!F63:G65"/>
    <hyperlink ref="E87" location="'12'!F67:G67" display="'12'!F67:G67"/>
    <hyperlink ref="E88" location="'12'!F71:G71" display="'12'!F71:G71"/>
    <hyperlink ref="E89" location="'12'!F73:G74" display="'12'!F73:G74"/>
    <hyperlink ref="E90" location="'12'!F76:G77" display="'12'!F76:G77"/>
    <hyperlink ref="E91" location="'12'!F79:G80" display="'12'!F79:G80"/>
    <hyperlink ref="E92" location="'12'!F82:G83" display="'12'!F82:G83"/>
    <hyperlink ref="E93" location="'12'!F85:G85" display="'12'!F85:G85"/>
    <hyperlink ref="E94" location="'12'!F87:G87" display="'12'!F87:G87"/>
    <hyperlink ref="E95" location="'12'!F91:G91" display="'12'!F91:G91"/>
    <hyperlink ref="E96" location="'12'!F93:G94" display="'12'!F93:G94"/>
    <hyperlink ref="E97" location="'12'!F96:G97" display="'12'!F96:G97"/>
    <hyperlink ref="E98" location="'12'!F102:G103" display="'12'!F102:G103"/>
    <hyperlink ref="E99" location="'12'!F105:G106" display="'12'!F105:G106"/>
    <hyperlink ref="E100" location="'12'!F108:G109" display="'12'!F108:G109"/>
    <hyperlink ref="E101" location="'12'!F111:G111" display="'12'!F111:G111"/>
    <hyperlink ref="E102" location="'12'!F113:G115" display="'12'!F113:G115"/>
    <hyperlink ref="E103" location="'12'!F118:G119" display="'12'!F118:G119"/>
    <hyperlink ref="E104" location="'12'!F121:G122" display="'12'!F121:G122"/>
    <hyperlink ref="E105" location="'12'!F124:G124" display="'12'!F124:G124"/>
    <hyperlink ref="E106" location="'12'!F126:G127" display="'12'!F126:G127"/>
    <hyperlink ref="E107" location="'12'!F129:G129" display="'12'!F129:G129"/>
    <hyperlink ref="E108" location="'12'!F131:G131" display="'12'!F131:G131"/>
    <hyperlink ref="E109" location="'12'!F133:G135" display="'12'!F133:G135"/>
    <hyperlink ref="E110" location="'12'!F139:G140" display="'12'!F139:G140"/>
    <hyperlink ref="E111" location="'12'!F142:G144" display="'12'!F142:G144"/>
    <hyperlink ref="E112" location="'12'!F146:G146" display="'12'!F146:G146"/>
    <hyperlink ref="E113" location="'12'!F150:G150" display="'12'!F150:G150"/>
    <hyperlink ref="E114" location="'12'!F154:G154" display="'12'!F154:G154"/>
    <hyperlink ref="E115" location="'12'!F156:G158" display="'12'!F156:G158"/>
    <hyperlink ref="E116" location="'12'!F161:G161" display="'12'!F161:G161"/>
    <hyperlink ref="E117" location="'12'!F166:G166" display="'12'!F166:G166"/>
    <hyperlink ref="E118" location="'12'!F168:G168" display="'12'!F168:G168"/>
    <hyperlink ref="E119" location="'12'!F173:G173" display="'12'!F173:G173"/>
    <hyperlink ref="E120" location="'12'!F178:G178" display="'12'!F178:G178"/>
    <hyperlink ref="E121" location="'12'!F195:G195" display="'12'!F195:G195"/>
    <hyperlink ref="E122" location="'12'!F202:G202" display="'12'!F202:G202"/>
    <hyperlink ref="E123" location="'12'!F206:G206" display="'12'!F206:G206"/>
    <hyperlink ref="E124" location="'12'!F221:G221" display="'12'!F221:G221"/>
    <hyperlink ref="E125" location="'12'!F225:G225" display="'12'!F225:G225"/>
    <hyperlink ref="E126" location="'12'!F230:G230" display="'12'!F230:G230"/>
    <hyperlink ref="E127" location="'12'!F232:G232" display="'12'!F232:G232"/>
    <hyperlink ref="E128" location="'12'!F238:G238" display="'12'!F238:G238"/>
    <hyperlink ref="E129" location="'12'!F242:G242" display="'12'!F242:G242"/>
    <hyperlink ref="E130" location="'12'!F247:G247" display="'12'!F247:G247"/>
    <hyperlink ref="E131" location="'12'!F249:G249" display="'12'!F249:G249"/>
    <hyperlink ref="E132" location="'12'!F253:G253" display="'12'!F253:G253"/>
    <hyperlink ref="E133" location="'12'!F255:G255" display="'12'!F255:G255"/>
    <hyperlink ref="E134" location="'12'!F260:G262" display="'12'!F260:G262"/>
    <hyperlink ref="E135" location="'12'!F266:G266" display="'12'!F266:G266"/>
    <hyperlink ref="E136" location="'12'!F273:G273" display="'12'!F273:G273"/>
    <hyperlink ref="E137" location="'12'!F278:G278" display="'12'!F278:G278"/>
    <hyperlink ref="E138" location="'12'!F280:G280" display="'12'!F280:G280"/>
    <hyperlink ref="E139" location="'12'!F284:G285" display="'12'!F284:G285"/>
    <hyperlink ref="E140" location="'12'!F290:G290" display="'12'!F290:G290"/>
    <hyperlink ref="E141" location="'12'!F294:G294" display="'12'!F294:G294"/>
    <hyperlink ref="E142" location="'12'!F304:G304" display="'12'!F304:G304"/>
    <hyperlink ref="E143" location="'12'!F317:G317" display="'12'!F317:G317"/>
    <hyperlink ref="E144" location="'12'!F321:G322" display="'12'!F321:G322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9.57421875" style="87" customWidth="1"/>
    <col min="2" max="2" width="61.8515625" style="88" customWidth="1"/>
    <col min="3" max="3" width="19.421875" style="89" customWidth="1"/>
    <col min="4" max="4" width="17.00390625" style="86" customWidth="1"/>
    <col min="5" max="16384" width="9.140625" style="86" customWidth="1"/>
  </cols>
  <sheetData>
    <row r="1" spans="1:4" s="73" customFormat="1" ht="15.75">
      <c r="A1" s="1131"/>
      <c r="B1" s="1650" t="s">
        <v>785</v>
      </c>
      <c r="C1" s="1651"/>
      <c r="D1" s="1652"/>
    </row>
    <row r="2" spans="1:6" s="64" customFormat="1" ht="15.75" customHeight="1">
      <c r="A2" s="1653" t="s">
        <v>1042</v>
      </c>
      <c r="B2" s="1653"/>
      <c r="C2" s="1653"/>
      <c r="D2" s="1649"/>
      <c r="E2" s="76"/>
      <c r="F2" s="76"/>
    </row>
    <row r="3" spans="1:6" s="64" customFormat="1" ht="15.75" customHeight="1">
      <c r="A3" s="1653" t="s">
        <v>1132</v>
      </c>
      <c r="B3" s="1653"/>
      <c r="C3" s="1653"/>
      <c r="D3" s="1649"/>
      <c r="E3" s="76"/>
      <c r="F3" s="76"/>
    </row>
    <row r="4" spans="1:6" s="65" customFormat="1" ht="16.5" customHeight="1">
      <c r="A4" s="1648" t="s">
        <v>1043</v>
      </c>
      <c r="B4" s="1648"/>
      <c r="C4" s="1648"/>
      <c r="D4" s="1649"/>
      <c r="E4" s="77"/>
      <c r="F4" s="77"/>
    </row>
    <row r="5" spans="1:6" s="65" customFormat="1" ht="16.5" customHeight="1">
      <c r="A5" s="1648" t="s">
        <v>780</v>
      </c>
      <c r="B5" s="1648"/>
      <c r="C5" s="1648"/>
      <c r="D5" s="1649"/>
      <c r="E5" s="77"/>
      <c r="F5" s="77"/>
    </row>
    <row r="6" spans="1:3" s="75" customFormat="1" ht="15.75">
      <c r="A6" s="72"/>
      <c r="B6" s="80"/>
      <c r="C6" s="80"/>
    </row>
    <row r="7" spans="1:4" s="75" customFormat="1" ht="18.75">
      <c r="A7" s="78"/>
      <c r="B7" s="1172"/>
      <c r="C7" s="91"/>
      <c r="D7" s="90"/>
    </row>
    <row r="8" spans="1:3" s="90" customFormat="1" ht="18.75">
      <c r="A8" s="1641" t="s">
        <v>19</v>
      </c>
      <c r="B8" s="1641"/>
      <c r="C8" s="1641"/>
    </row>
    <row r="9" spans="1:3" s="90" customFormat="1" ht="18.75">
      <c r="A9" s="1641" t="s">
        <v>1045</v>
      </c>
      <c r="B9" s="1641"/>
      <c r="C9" s="1641"/>
    </row>
    <row r="10" spans="1:3" s="90" customFormat="1" ht="18.75">
      <c r="A10" s="78"/>
      <c r="B10" s="81" t="s">
        <v>781</v>
      </c>
      <c r="C10" s="91"/>
    </row>
    <row r="11" spans="1:3" s="90" customFormat="1" ht="18.75">
      <c r="A11" s="78"/>
      <c r="C11" s="91" t="s">
        <v>463</v>
      </c>
    </row>
    <row r="12" spans="1:4" s="94" customFormat="1" ht="54" customHeight="1">
      <c r="A12" s="92" t="s">
        <v>135</v>
      </c>
      <c r="B12" s="92" t="s">
        <v>203</v>
      </c>
      <c r="C12" s="93" t="s">
        <v>784</v>
      </c>
      <c r="D12" s="93" t="s">
        <v>776</v>
      </c>
    </row>
    <row r="13" spans="1:4" s="94" customFormat="1" ht="56.25">
      <c r="A13" s="95" t="s">
        <v>20</v>
      </c>
      <c r="B13" s="96" t="s">
        <v>21</v>
      </c>
      <c r="C13" s="1194">
        <v>-100553</v>
      </c>
      <c r="D13" s="1195">
        <v>0</v>
      </c>
    </row>
    <row r="14" spans="1:4" s="94" customFormat="1" ht="37.5">
      <c r="A14" s="1161" t="s">
        <v>810</v>
      </c>
      <c r="B14" s="1171" t="s">
        <v>23</v>
      </c>
      <c r="C14" s="686">
        <v>-100553</v>
      </c>
      <c r="D14" s="1170">
        <v>0</v>
      </c>
    </row>
    <row r="15" spans="1:4" s="94" customFormat="1" ht="56.25">
      <c r="A15" s="98" t="s">
        <v>22</v>
      </c>
      <c r="B15" s="99" t="s">
        <v>811</v>
      </c>
      <c r="C15" s="1164">
        <v>-100553</v>
      </c>
      <c r="D15" s="1169">
        <v>0</v>
      </c>
    </row>
    <row r="16" spans="1:4" s="94" customFormat="1" ht="56.25" hidden="1">
      <c r="A16" s="100" t="s">
        <v>24</v>
      </c>
      <c r="B16" s="101" t="s">
        <v>25</v>
      </c>
      <c r="C16" s="686">
        <v>0</v>
      </c>
      <c r="D16" s="980">
        <v>0</v>
      </c>
    </row>
    <row r="17" spans="1:4" s="94" customFormat="1" ht="75" hidden="1">
      <c r="A17" s="100" t="s">
        <v>42</v>
      </c>
      <c r="B17" s="101" t="s">
        <v>43</v>
      </c>
      <c r="C17" s="686">
        <v>0</v>
      </c>
      <c r="D17" s="1170">
        <v>0</v>
      </c>
    </row>
    <row r="18" spans="1:4" s="94" customFormat="1" ht="66" customHeight="1">
      <c r="A18" s="100" t="s">
        <v>26</v>
      </c>
      <c r="B18" s="101" t="s">
        <v>27</v>
      </c>
      <c r="C18" s="1166">
        <f>C19</f>
        <v>-100553</v>
      </c>
      <c r="D18" s="1170">
        <v>0</v>
      </c>
    </row>
    <row r="19" spans="1:4" s="94" customFormat="1" ht="75">
      <c r="A19" s="100" t="s">
        <v>44</v>
      </c>
      <c r="B19" s="101" t="s">
        <v>45</v>
      </c>
      <c r="C19" s="1162">
        <v>-100553</v>
      </c>
      <c r="D19" s="1170">
        <v>0</v>
      </c>
    </row>
    <row r="20" spans="1:4" s="94" customFormat="1" ht="18.75">
      <c r="A20" s="1161" t="s">
        <v>20</v>
      </c>
      <c r="B20" s="1171" t="s">
        <v>812</v>
      </c>
      <c r="C20" s="1162">
        <v>0</v>
      </c>
      <c r="D20" s="980">
        <v>0</v>
      </c>
    </row>
    <row r="21" spans="1:4" s="94" customFormat="1" ht="37.5">
      <c r="A21" s="98" t="s">
        <v>28</v>
      </c>
      <c r="B21" s="99" t="s">
        <v>29</v>
      </c>
      <c r="C21" s="1164">
        <v>0</v>
      </c>
      <c r="D21" s="1164">
        <f>D22+D26</f>
        <v>0</v>
      </c>
    </row>
    <row r="22" spans="1:4" s="94" customFormat="1" ht="18.75">
      <c r="A22" s="100" t="s">
        <v>30</v>
      </c>
      <c r="B22" s="101" t="s">
        <v>31</v>
      </c>
      <c r="C22" s="685">
        <f aca="true" t="shared" si="0" ref="C22:D24">C23</f>
        <v>-1180012</v>
      </c>
      <c r="D22" s="685">
        <f t="shared" si="0"/>
        <v>-1281405</v>
      </c>
    </row>
    <row r="23" spans="1:4" s="94" customFormat="1" ht="18.75">
      <c r="A23" s="100" t="s">
        <v>32</v>
      </c>
      <c r="B23" s="101" t="s">
        <v>33</v>
      </c>
      <c r="C23" s="685">
        <f t="shared" si="0"/>
        <v>-1180012</v>
      </c>
      <c r="D23" s="685">
        <f t="shared" si="0"/>
        <v>-1281405</v>
      </c>
    </row>
    <row r="24" spans="1:4" s="94" customFormat="1" ht="40.5" customHeight="1">
      <c r="A24" s="100" t="s">
        <v>34</v>
      </c>
      <c r="B24" s="101" t="s">
        <v>35</v>
      </c>
      <c r="C24" s="685">
        <f t="shared" si="0"/>
        <v>-1180012</v>
      </c>
      <c r="D24" s="685">
        <f t="shared" si="0"/>
        <v>-1281405</v>
      </c>
    </row>
    <row r="25" spans="1:4" s="94" customFormat="1" ht="37.5">
      <c r="A25" s="100" t="s">
        <v>46</v>
      </c>
      <c r="B25" s="101" t="s">
        <v>49</v>
      </c>
      <c r="C25" s="687">
        <v>-1180012</v>
      </c>
      <c r="D25" s="1168">
        <v>-1281405</v>
      </c>
    </row>
    <row r="26" spans="1:4" s="94" customFormat="1" ht="18.75">
      <c r="A26" s="100" t="s">
        <v>36</v>
      </c>
      <c r="B26" s="101" t="s">
        <v>37</v>
      </c>
      <c r="C26" s="685">
        <f aca="true" t="shared" si="1" ref="C26:D28">C27</f>
        <v>1280565</v>
      </c>
      <c r="D26" s="685">
        <f t="shared" si="1"/>
        <v>1281405</v>
      </c>
    </row>
    <row r="27" spans="1:4" s="94" customFormat="1" ht="18.75">
      <c r="A27" s="100" t="s">
        <v>38</v>
      </c>
      <c r="B27" s="101" t="s">
        <v>39</v>
      </c>
      <c r="C27" s="685">
        <f t="shared" si="1"/>
        <v>1280565</v>
      </c>
      <c r="D27" s="685">
        <f t="shared" si="1"/>
        <v>1281405</v>
      </c>
    </row>
    <row r="28" spans="1:4" s="94" customFormat="1" ht="37.5" customHeight="1">
      <c r="A28" s="100" t="s">
        <v>40</v>
      </c>
      <c r="B28" s="101" t="s">
        <v>41</v>
      </c>
      <c r="C28" s="685">
        <f t="shared" si="1"/>
        <v>1280565</v>
      </c>
      <c r="D28" s="685">
        <f t="shared" si="1"/>
        <v>1281405</v>
      </c>
    </row>
    <row r="29" spans="1:4" s="94" customFormat="1" ht="37.5">
      <c r="A29" s="100" t="s">
        <v>47</v>
      </c>
      <c r="B29" s="101" t="s">
        <v>48</v>
      </c>
      <c r="C29" s="687">
        <v>1280565</v>
      </c>
      <c r="D29" s="1167">
        <v>1281405</v>
      </c>
    </row>
    <row r="30" spans="1:4" s="94" customFormat="1" ht="37.5">
      <c r="A30" s="638"/>
      <c r="B30" s="639" t="s">
        <v>431</v>
      </c>
      <c r="C30" s="688">
        <f>SUM(C13)</f>
        <v>-100553</v>
      </c>
      <c r="D30" s="688">
        <f>SUM(D13)</f>
        <v>0</v>
      </c>
    </row>
    <row r="31" spans="1:3" s="94" customFormat="1" ht="18.75">
      <c r="A31" s="103"/>
      <c r="B31" s="104"/>
      <c r="C31" s="105"/>
    </row>
    <row r="32" spans="1:3" s="94" customFormat="1" ht="18.75">
      <c r="A32" s="103"/>
      <c r="B32" s="104"/>
      <c r="C32" s="105"/>
    </row>
    <row r="33" spans="1:3" s="94" customFormat="1" ht="18.75">
      <c r="A33" s="103"/>
      <c r="B33" s="640"/>
      <c r="C33" s="105"/>
    </row>
    <row r="34" spans="1:3" s="94" customFormat="1" ht="18.75">
      <c r="A34" s="103"/>
      <c r="B34" s="104"/>
      <c r="C34" s="105"/>
    </row>
    <row r="35" spans="1:3" s="94" customFormat="1" ht="18.75">
      <c r="A35" s="103"/>
      <c r="B35" s="104"/>
      <c r="C35" s="105"/>
    </row>
    <row r="36" spans="1:3" s="94" customFormat="1" ht="18.75">
      <c r="A36" s="103"/>
      <c r="B36" s="104"/>
      <c r="C36" s="105"/>
    </row>
    <row r="37" spans="1:3" s="94" customFormat="1" ht="18.75">
      <c r="A37" s="103"/>
      <c r="B37" s="104"/>
      <c r="C37" s="105"/>
    </row>
    <row r="38" spans="1:3" s="94" customFormat="1" ht="18.75">
      <c r="A38" s="103"/>
      <c r="B38" s="104"/>
      <c r="C38" s="105"/>
    </row>
    <row r="39" spans="1:3" s="94" customFormat="1" ht="18.75">
      <c r="A39" s="103"/>
      <c r="B39" s="104"/>
      <c r="C39" s="105"/>
    </row>
    <row r="40" spans="1:3" s="94" customFormat="1" ht="18.75">
      <c r="A40" s="103"/>
      <c r="B40" s="104"/>
      <c r="C40" s="105"/>
    </row>
    <row r="41" spans="1:3" s="94" customFormat="1" ht="18.75">
      <c r="A41" s="103"/>
      <c r="B41" s="104"/>
      <c r="C41" s="105"/>
    </row>
  </sheetData>
  <sheetProtection/>
  <mergeCells count="7">
    <mergeCell ref="A4:D4"/>
    <mergeCell ref="A5:D5"/>
    <mergeCell ref="A9:C9"/>
    <mergeCell ref="A8:C8"/>
    <mergeCell ref="B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view="pageBreakPreview" zoomScaleSheetLayoutView="100" zoomScalePageLayoutView="0" workbookViewId="0" topLeftCell="A16">
      <selection activeCell="C11" sqref="C11"/>
    </sheetView>
  </sheetViews>
  <sheetFormatPr defaultColWidth="8.8515625" defaultRowHeight="15"/>
  <cols>
    <col min="1" max="1" width="9.140625" style="73" customWidth="1"/>
    <col min="2" max="2" width="25.421875" style="82" customWidth="1"/>
    <col min="3" max="3" width="74.140625" style="73" customWidth="1"/>
    <col min="4" max="16384" width="8.8515625" style="73" customWidth="1"/>
  </cols>
  <sheetData>
    <row r="1" spans="1:6" s="64" customFormat="1" ht="15.75" customHeight="1">
      <c r="A1" s="1656" t="s">
        <v>146</v>
      </c>
      <c r="B1" s="1656"/>
      <c r="C1" s="1656"/>
      <c r="D1" s="76"/>
      <c r="E1" s="76"/>
      <c r="F1" s="76"/>
    </row>
    <row r="2" spans="1:6" s="64" customFormat="1" ht="15.75" customHeight="1">
      <c r="A2" s="1656" t="s">
        <v>1046</v>
      </c>
      <c r="B2" s="1656"/>
      <c r="C2" s="1656"/>
      <c r="D2" s="76"/>
      <c r="E2" s="76"/>
      <c r="F2" s="76"/>
    </row>
    <row r="3" spans="1:6" s="64" customFormat="1" ht="15.75" customHeight="1">
      <c r="A3" s="1656" t="s">
        <v>1133</v>
      </c>
      <c r="B3" s="1656"/>
      <c r="C3" s="1656"/>
      <c r="D3" s="76"/>
      <c r="E3" s="76"/>
      <c r="F3" s="76"/>
    </row>
    <row r="4" spans="1:6" s="65" customFormat="1" ht="16.5" customHeight="1">
      <c r="A4" s="1661" t="s">
        <v>1043</v>
      </c>
      <c r="B4" s="1661"/>
      <c r="C4" s="1661"/>
      <c r="D4" s="77"/>
      <c r="E4" s="77"/>
      <c r="F4" s="77"/>
    </row>
    <row r="5" spans="1:6" s="65" customFormat="1" ht="16.5" customHeight="1">
      <c r="A5" s="1661" t="s">
        <v>780</v>
      </c>
      <c r="B5" s="1661"/>
      <c r="C5" s="1661"/>
      <c r="D5" s="77"/>
      <c r="E5" s="77"/>
      <c r="F5" s="77"/>
    </row>
    <row r="6" spans="1:6" ht="15">
      <c r="A6" s="227"/>
      <c r="B6"/>
      <c r="C6" s="214"/>
      <c r="D6" s="214"/>
      <c r="E6"/>
      <c r="F6"/>
    </row>
    <row r="7" spans="1:6" ht="15">
      <c r="A7" s="227"/>
      <c r="B7"/>
      <c r="C7" s="214"/>
      <c r="D7" s="214"/>
      <c r="E7"/>
      <c r="F7"/>
    </row>
    <row r="8" spans="1:6" ht="14.25" customHeight="1">
      <c r="A8" s="1655" t="s">
        <v>144</v>
      </c>
      <c r="B8" s="1655"/>
      <c r="C8" s="1655"/>
      <c r="D8"/>
      <c r="E8"/>
      <c r="F8"/>
    </row>
    <row r="9" spans="1:6" ht="14.25" customHeight="1">
      <c r="A9" s="1655" t="s">
        <v>1047</v>
      </c>
      <c r="B9" s="1655"/>
      <c r="C9" s="1655"/>
      <c r="D9"/>
      <c r="E9"/>
      <c r="F9"/>
    </row>
    <row r="10" spans="1:6" ht="18.75">
      <c r="A10" s="227"/>
      <c r="B10" s="229"/>
      <c r="C10"/>
      <c r="D10"/>
      <c r="E10"/>
      <c r="F10"/>
    </row>
    <row r="11" spans="1:6" s="83" customFormat="1" ht="77.25" customHeight="1">
      <c r="A11" s="208" t="s">
        <v>145</v>
      </c>
      <c r="B11" s="208" t="s">
        <v>508</v>
      </c>
      <c r="C11" s="208" t="s">
        <v>375</v>
      </c>
      <c r="D11" s="215"/>
      <c r="E11" s="215"/>
      <c r="F11" s="215"/>
    </row>
    <row r="12" spans="1:6" s="83" customFormat="1" ht="31.5">
      <c r="A12" s="228"/>
      <c r="B12" s="230"/>
      <c r="C12" s="155" t="s">
        <v>1048</v>
      </c>
      <c r="D12" s="215"/>
      <c r="E12" s="215"/>
      <c r="F12" s="215"/>
    </row>
    <row r="13" spans="1:6" s="79" customFormat="1" ht="63">
      <c r="A13" s="138" t="s">
        <v>152</v>
      </c>
      <c r="B13" s="689" t="s">
        <v>105</v>
      </c>
      <c r="C13" s="136" t="s">
        <v>280</v>
      </c>
      <c r="D13" s="219"/>
      <c r="E13" s="219"/>
      <c r="F13" s="219"/>
    </row>
    <row r="14" spans="1:6" s="79" customFormat="1" ht="47.25">
      <c r="A14" s="138" t="s">
        <v>152</v>
      </c>
      <c r="B14" s="690" t="s">
        <v>281</v>
      </c>
      <c r="C14" s="136" t="s">
        <v>841</v>
      </c>
      <c r="D14" s="219"/>
      <c r="E14" s="219"/>
      <c r="F14" s="219"/>
    </row>
    <row r="15" spans="1:6" s="79" customFormat="1" ht="33" customHeight="1">
      <c r="A15" s="138" t="s">
        <v>152</v>
      </c>
      <c r="B15" s="690" t="s">
        <v>282</v>
      </c>
      <c r="C15" s="136" t="s">
        <v>842</v>
      </c>
      <c r="D15" s="219"/>
      <c r="E15" s="219"/>
      <c r="F15" s="219"/>
    </row>
    <row r="16" spans="1:3" s="79" customFormat="1" ht="31.5">
      <c r="A16" s="138" t="s">
        <v>152</v>
      </c>
      <c r="B16" s="690" t="s">
        <v>283</v>
      </c>
      <c r="C16" s="136" t="s">
        <v>843</v>
      </c>
    </row>
    <row r="17" spans="1:3" s="79" customFormat="1" ht="57" customHeight="1">
      <c r="A17" s="138" t="s">
        <v>152</v>
      </c>
      <c r="B17" s="690" t="s">
        <v>284</v>
      </c>
      <c r="C17" s="136" t="s">
        <v>844</v>
      </c>
    </row>
    <row r="18" spans="1:3" s="79" customFormat="1" ht="63">
      <c r="A18" s="138" t="s">
        <v>152</v>
      </c>
      <c r="B18" s="690" t="s">
        <v>285</v>
      </c>
      <c r="C18" s="136" t="s">
        <v>845</v>
      </c>
    </row>
    <row r="19" spans="1:3" s="79" customFormat="1" ht="15">
      <c r="A19" s="1654" t="s">
        <v>152</v>
      </c>
      <c r="B19" s="1657" t="s">
        <v>287</v>
      </c>
      <c r="C19" s="1658" t="s">
        <v>846</v>
      </c>
    </row>
    <row r="20" spans="1:3" s="79" customFormat="1" ht="15">
      <c r="A20" s="1654"/>
      <c r="B20" s="1657"/>
      <c r="C20" s="1658"/>
    </row>
    <row r="21" spans="1:3" s="79" customFormat="1" ht="15">
      <c r="A21" s="1654" t="s">
        <v>152</v>
      </c>
      <c r="B21" s="1657" t="s">
        <v>288</v>
      </c>
      <c r="C21" s="1658" t="s">
        <v>847</v>
      </c>
    </row>
    <row r="22" spans="1:3" s="79" customFormat="1" ht="35.25" customHeight="1">
      <c r="A22" s="1663"/>
      <c r="B22" s="1657"/>
      <c r="C22" s="1658"/>
    </row>
    <row r="23" spans="1:3" s="79" customFormat="1" ht="47.25">
      <c r="A23" s="138" t="s">
        <v>152</v>
      </c>
      <c r="B23" s="691" t="s">
        <v>289</v>
      </c>
      <c r="C23" s="226" t="s">
        <v>848</v>
      </c>
    </row>
    <row r="24" spans="1:3" s="79" customFormat="1" ht="78.75" customHeight="1">
      <c r="A24" s="138" t="s">
        <v>152</v>
      </c>
      <c r="B24" s="690" t="s">
        <v>10</v>
      </c>
      <c r="C24" s="216" t="s">
        <v>849</v>
      </c>
    </row>
    <row r="25" spans="1:3" s="79" customFormat="1" ht="47.25">
      <c r="A25" s="138" t="s">
        <v>152</v>
      </c>
      <c r="B25" s="690" t="s">
        <v>11</v>
      </c>
      <c r="C25" s="216" t="s">
        <v>850</v>
      </c>
    </row>
    <row r="26" spans="1:3" s="79" customFormat="1" ht="31.5">
      <c r="A26" s="138" t="s">
        <v>152</v>
      </c>
      <c r="B26" s="690" t="s">
        <v>12</v>
      </c>
      <c r="C26" s="216" t="s">
        <v>851</v>
      </c>
    </row>
    <row r="27" spans="1:3" s="79" customFormat="1" ht="31.5">
      <c r="A27" s="138" t="s">
        <v>152</v>
      </c>
      <c r="B27" s="690" t="s">
        <v>290</v>
      </c>
      <c r="C27" s="136" t="s">
        <v>852</v>
      </c>
    </row>
    <row r="28" spans="1:3" s="79" customFormat="1" ht="66" customHeight="1">
      <c r="A28" s="138" t="s">
        <v>152</v>
      </c>
      <c r="B28" s="690" t="s">
        <v>291</v>
      </c>
      <c r="C28" s="136" t="s">
        <v>853</v>
      </c>
    </row>
    <row r="29" spans="1:3" s="79" customFormat="1" ht="31.5">
      <c r="A29" s="138" t="s">
        <v>152</v>
      </c>
      <c r="B29" s="690" t="s">
        <v>292</v>
      </c>
      <c r="C29" s="136" t="s">
        <v>854</v>
      </c>
    </row>
    <row r="30" spans="1:3" s="79" customFormat="1" ht="15.75">
      <c r="A30" s="138" t="s">
        <v>152</v>
      </c>
      <c r="B30" s="692" t="s">
        <v>294</v>
      </c>
      <c r="C30" s="220" t="s">
        <v>855</v>
      </c>
    </row>
    <row r="31" spans="1:3" ht="30" customHeight="1">
      <c r="A31" s="138" t="s">
        <v>152</v>
      </c>
      <c r="B31" s="690" t="s">
        <v>295</v>
      </c>
      <c r="C31" s="136" t="s">
        <v>856</v>
      </c>
    </row>
    <row r="32" spans="1:3" ht="80.25" customHeight="1">
      <c r="A32" s="138" t="s">
        <v>152</v>
      </c>
      <c r="B32" s="690" t="s">
        <v>296</v>
      </c>
      <c r="C32" s="136" t="s">
        <v>857</v>
      </c>
    </row>
    <row r="33" spans="1:3" ht="78.75">
      <c r="A33" s="138" t="s">
        <v>152</v>
      </c>
      <c r="B33" s="690" t="s">
        <v>297</v>
      </c>
      <c r="C33" s="136" t="s">
        <v>858</v>
      </c>
    </row>
    <row r="34" spans="1:3" ht="78.75">
      <c r="A34" s="138" t="s">
        <v>152</v>
      </c>
      <c r="B34" s="690" t="s">
        <v>298</v>
      </c>
      <c r="C34" s="136" t="s">
        <v>859</v>
      </c>
    </row>
    <row r="35" spans="1:3" ht="78.75">
      <c r="A35" s="138" t="s">
        <v>152</v>
      </c>
      <c r="B35" s="690" t="s">
        <v>299</v>
      </c>
      <c r="C35" s="136" t="s">
        <v>860</v>
      </c>
    </row>
    <row r="36" spans="1:3" ht="47.25">
      <c r="A36" s="138" t="s">
        <v>152</v>
      </c>
      <c r="B36" s="690" t="s">
        <v>300</v>
      </c>
      <c r="C36" s="136" t="s">
        <v>861</v>
      </c>
    </row>
    <row r="37" spans="1:3" ht="47.25">
      <c r="A37" s="138" t="s">
        <v>152</v>
      </c>
      <c r="B37" s="690" t="s">
        <v>301</v>
      </c>
      <c r="C37" s="136" t="s">
        <v>862</v>
      </c>
    </row>
    <row r="38" spans="1:3" ht="31.5">
      <c r="A38" s="138" t="s">
        <v>152</v>
      </c>
      <c r="B38" s="690" t="s">
        <v>302</v>
      </c>
      <c r="C38" s="136" t="s">
        <v>863</v>
      </c>
    </row>
    <row r="39" spans="1:3" ht="47.25" hidden="1">
      <c r="A39" s="138" t="s">
        <v>152</v>
      </c>
      <c r="B39" s="690" t="s">
        <v>773</v>
      </c>
      <c r="C39" s="136" t="s">
        <v>774</v>
      </c>
    </row>
    <row r="40" spans="1:3" ht="47.25">
      <c r="A40" s="138" t="s">
        <v>152</v>
      </c>
      <c r="B40" s="690" t="s">
        <v>303</v>
      </c>
      <c r="C40" s="136" t="s">
        <v>864</v>
      </c>
    </row>
    <row r="41" spans="1:3" ht="32.25" customHeight="1">
      <c r="A41" s="138" t="s">
        <v>152</v>
      </c>
      <c r="B41" s="690" t="s">
        <v>13</v>
      </c>
      <c r="C41" s="216" t="s">
        <v>865</v>
      </c>
    </row>
    <row r="42" spans="1:3" ht="31.5">
      <c r="A42" s="138" t="s">
        <v>152</v>
      </c>
      <c r="B42" s="690" t="s">
        <v>305</v>
      </c>
      <c r="C42" s="136" t="s">
        <v>866</v>
      </c>
    </row>
    <row r="43" spans="1:3" ht="63">
      <c r="A43" s="138" t="s">
        <v>152</v>
      </c>
      <c r="B43" s="1259" t="s">
        <v>14</v>
      </c>
      <c r="C43" s="225" t="s">
        <v>867</v>
      </c>
    </row>
    <row r="44" spans="1:3" ht="47.25">
      <c r="A44" s="138" t="s">
        <v>152</v>
      </c>
      <c r="B44" s="690" t="s">
        <v>15</v>
      </c>
      <c r="C44" s="627" t="s">
        <v>868</v>
      </c>
    </row>
    <row r="45" spans="1:3" ht="54.75" customHeight="1">
      <c r="A45" s="138" t="s">
        <v>152</v>
      </c>
      <c r="B45" s="690" t="s">
        <v>16</v>
      </c>
      <c r="C45" s="216" t="s">
        <v>869</v>
      </c>
    </row>
    <row r="46" spans="1:3" ht="51.75" customHeight="1">
      <c r="A46" s="138" t="s">
        <v>152</v>
      </c>
      <c r="B46" s="690" t="s">
        <v>306</v>
      </c>
      <c r="C46" s="136" t="s">
        <v>870</v>
      </c>
    </row>
    <row r="47" spans="1:3" ht="48.75" customHeight="1">
      <c r="A47" s="1654" t="s">
        <v>152</v>
      </c>
      <c r="B47" s="1662" t="s">
        <v>307</v>
      </c>
      <c r="C47" s="1659" t="s">
        <v>871</v>
      </c>
    </row>
    <row r="48" spans="1:3" ht="18.75" customHeight="1">
      <c r="A48" s="1654"/>
      <c r="B48" s="1662"/>
      <c r="C48" s="1659"/>
    </row>
    <row r="49" spans="1:3" ht="31.5">
      <c r="A49" s="138" t="s">
        <v>152</v>
      </c>
      <c r="B49" s="690" t="s">
        <v>17</v>
      </c>
      <c r="C49" s="225" t="s">
        <v>872</v>
      </c>
    </row>
    <row r="50" spans="1:3" ht="31.5">
      <c r="A50" s="138" t="s">
        <v>152</v>
      </c>
      <c r="B50" s="690" t="s">
        <v>308</v>
      </c>
      <c r="C50" s="136" t="s">
        <v>873</v>
      </c>
    </row>
    <row r="51" spans="1:3" ht="49.5" customHeight="1">
      <c r="A51" s="138" t="s">
        <v>152</v>
      </c>
      <c r="B51" s="690" t="s">
        <v>309</v>
      </c>
      <c r="C51" s="136" t="s">
        <v>874</v>
      </c>
    </row>
    <row r="52" spans="1:3" ht="15.75">
      <c r="A52" s="138" t="s">
        <v>152</v>
      </c>
      <c r="B52" s="690" t="s">
        <v>310</v>
      </c>
      <c r="C52" s="136" t="s">
        <v>875</v>
      </c>
    </row>
    <row r="53" spans="1:3" ht="31.5">
      <c r="A53" s="138" t="s">
        <v>152</v>
      </c>
      <c r="B53" s="690" t="s">
        <v>311</v>
      </c>
      <c r="C53" s="136" t="s">
        <v>876</v>
      </c>
    </row>
    <row r="54" spans="1:3" ht="31.5">
      <c r="A54" s="138" t="s">
        <v>152</v>
      </c>
      <c r="B54" s="690" t="s">
        <v>312</v>
      </c>
      <c r="C54" s="136" t="s">
        <v>877</v>
      </c>
    </row>
    <row r="55" spans="1:3" ht="15.75">
      <c r="A55" s="138" t="s">
        <v>152</v>
      </c>
      <c r="B55" s="690" t="s">
        <v>313</v>
      </c>
      <c r="C55" s="136" t="s">
        <v>878</v>
      </c>
    </row>
    <row r="56" spans="1:4" ht="37.5" customHeight="1">
      <c r="A56" s="138" t="s">
        <v>152</v>
      </c>
      <c r="B56" s="690" t="s">
        <v>314</v>
      </c>
      <c r="C56" s="136" t="s">
        <v>879</v>
      </c>
      <c r="D56" s="182"/>
    </row>
    <row r="57" spans="1:4" ht="15.75">
      <c r="A57" s="138" t="s">
        <v>152</v>
      </c>
      <c r="B57" s="690" t="s">
        <v>315</v>
      </c>
      <c r="C57" s="136" t="s">
        <v>880</v>
      </c>
      <c r="D57" s="182"/>
    </row>
    <row r="58" spans="1:4" ht="63">
      <c r="A58" s="1261" t="s">
        <v>152</v>
      </c>
      <c r="B58" s="1260" t="s">
        <v>888</v>
      </c>
      <c r="C58" s="136" t="s">
        <v>889</v>
      </c>
      <c r="D58" s="182"/>
    </row>
    <row r="59" spans="1:4" ht="15.75">
      <c r="A59" s="138" t="s">
        <v>152</v>
      </c>
      <c r="B59" s="666" t="s">
        <v>278</v>
      </c>
      <c r="C59" s="217" t="s">
        <v>881</v>
      </c>
      <c r="D59" s="182"/>
    </row>
    <row r="60" spans="1:4" ht="63" customHeight="1">
      <c r="A60" s="138" t="s">
        <v>152</v>
      </c>
      <c r="B60" s="690" t="s">
        <v>1</v>
      </c>
      <c r="C60" s="216" t="s">
        <v>882</v>
      </c>
      <c r="D60" s="182"/>
    </row>
    <row r="61" spans="1:3" ht="56.25" customHeight="1">
      <c r="A61" s="138" t="s">
        <v>152</v>
      </c>
      <c r="B61" s="690" t="s">
        <v>2</v>
      </c>
      <c r="C61" s="216" t="s">
        <v>3</v>
      </c>
    </row>
    <row r="62" spans="1:3" ht="47.25">
      <c r="A62" s="138" t="s">
        <v>152</v>
      </c>
      <c r="B62" s="690" t="s">
        <v>4</v>
      </c>
      <c r="C62" s="216" t="s">
        <v>5</v>
      </c>
    </row>
    <row r="63" spans="1:3" ht="31.5">
      <c r="A63" s="138" t="s">
        <v>152</v>
      </c>
      <c r="B63" s="690" t="s">
        <v>6</v>
      </c>
      <c r="C63" s="216" t="s">
        <v>883</v>
      </c>
    </row>
    <row r="64" spans="1:3" ht="31.5">
      <c r="A64" s="138" t="s">
        <v>152</v>
      </c>
      <c r="B64" s="690" t="s">
        <v>7</v>
      </c>
      <c r="C64" s="216" t="s">
        <v>884</v>
      </c>
    </row>
    <row r="65" spans="1:3" ht="31.5">
      <c r="A65" s="138" t="s">
        <v>152</v>
      </c>
      <c r="B65" s="690" t="s">
        <v>8</v>
      </c>
      <c r="C65" s="216" t="s">
        <v>885</v>
      </c>
    </row>
    <row r="66" spans="1:3" ht="47.25" customHeight="1">
      <c r="A66" s="138" t="s">
        <v>152</v>
      </c>
      <c r="B66" s="690" t="s">
        <v>9</v>
      </c>
      <c r="C66" s="216" t="s">
        <v>886</v>
      </c>
    </row>
    <row r="67" spans="1:3" ht="53.25" customHeight="1">
      <c r="A67" s="1660" t="s">
        <v>887</v>
      </c>
      <c r="B67" s="1660"/>
      <c r="C67" s="1660"/>
    </row>
    <row r="68" spans="1:3" ht="75.75" customHeight="1">
      <c r="A68" s="1660" t="s">
        <v>316</v>
      </c>
      <c r="B68" s="1660"/>
      <c r="C68" s="1660"/>
    </row>
    <row r="76" spans="1:3" ht="15">
      <c r="A76"/>
      <c r="B76"/>
      <c r="C76"/>
    </row>
  </sheetData>
  <sheetProtection formatRows="0" autoFilter="0"/>
  <mergeCells count="18">
    <mergeCell ref="A67:C67"/>
    <mergeCell ref="A3:C3"/>
    <mergeCell ref="A4:C4"/>
    <mergeCell ref="A68:C68"/>
    <mergeCell ref="A9:C9"/>
    <mergeCell ref="C21:C22"/>
    <mergeCell ref="B47:B48"/>
    <mergeCell ref="A21:A22"/>
    <mergeCell ref="A5:C5"/>
    <mergeCell ref="B21:B22"/>
    <mergeCell ref="A47:A48"/>
    <mergeCell ref="A8:C8"/>
    <mergeCell ref="A1:C1"/>
    <mergeCell ref="A2:C2"/>
    <mergeCell ref="B19:B20"/>
    <mergeCell ref="C19:C20"/>
    <mergeCell ref="A19:A20"/>
    <mergeCell ref="C47:C48"/>
  </mergeCells>
  <printOptions horizontalCentered="1"/>
  <pageMargins left="0.984251968503937" right="0.3937007874015748" top="0.5905511811023623" bottom="0.5511811023622047" header="0.2362204724409449" footer="0.2362204724409449"/>
  <pageSetup blackAndWhite="1" fitToHeight="5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89" zoomScaleSheetLayoutView="89" zoomScalePageLayoutView="0" workbookViewId="0" topLeftCell="A1">
      <selection activeCell="C7" sqref="C7"/>
    </sheetView>
  </sheetViews>
  <sheetFormatPr defaultColWidth="8.8515625" defaultRowHeight="15"/>
  <cols>
    <col min="1" max="1" width="10.8515625" style="143" customWidth="1"/>
    <col min="2" max="2" width="28.28125" style="143" customWidth="1"/>
    <col min="3" max="3" width="79.57421875" style="143" customWidth="1"/>
    <col min="4" max="16384" width="8.8515625" style="143" customWidth="1"/>
  </cols>
  <sheetData>
    <row r="1" spans="1:6" s="64" customFormat="1" ht="15.75" customHeight="1">
      <c r="A1" s="1656" t="s">
        <v>136</v>
      </c>
      <c r="B1" s="1656"/>
      <c r="C1" s="1656"/>
      <c r="D1" s="76"/>
      <c r="E1" s="76"/>
      <c r="F1" s="76"/>
    </row>
    <row r="2" spans="1:6" s="64" customFormat="1" ht="15.75" customHeight="1">
      <c r="A2" s="1656" t="s">
        <v>1049</v>
      </c>
      <c r="B2" s="1656"/>
      <c r="C2" s="1656"/>
      <c r="D2" s="76"/>
      <c r="E2" s="76"/>
      <c r="F2" s="76"/>
    </row>
    <row r="3" spans="1:6" s="64" customFormat="1" ht="15.75" customHeight="1">
      <c r="A3" s="1656" t="s">
        <v>1134</v>
      </c>
      <c r="B3" s="1656"/>
      <c r="C3" s="1656"/>
      <c r="D3" s="76"/>
      <c r="E3" s="76"/>
      <c r="F3" s="76"/>
    </row>
    <row r="4" spans="1:6" s="65" customFormat="1" ht="16.5" customHeight="1">
      <c r="A4" s="1661" t="s">
        <v>1050</v>
      </c>
      <c r="B4" s="1661"/>
      <c r="C4" s="1661"/>
      <c r="D4" s="77"/>
      <c r="E4" s="77"/>
      <c r="F4" s="77"/>
    </row>
    <row r="5" spans="1:6" s="65" customFormat="1" ht="16.5" customHeight="1">
      <c r="A5" s="1661" t="s">
        <v>780</v>
      </c>
      <c r="B5" s="1661"/>
      <c r="C5" s="1661"/>
      <c r="D5" s="77"/>
      <c r="E5" s="77"/>
      <c r="F5" s="77"/>
    </row>
    <row r="6" spans="2:3" ht="15">
      <c r="B6" s="1665"/>
      <c r="C6" s="1666"/>
    </row>
    <row r="8" spans="1:3" ht="24" customHeight="1">
      <c r="A8" s="1664" t="s">
        <v>133</v>
      </c>
      <c r="B8" s="1664"/>
      <c r="C8" s="1664"/>
    </row>
    <row r="9" spans="1:3" ht="21" customHeight="1">
      <c r="A9" s="1655" t="s">
        <v>1051</v>
      </c>
      <c r="B9" s="1655"/>
      <c r="C9" s="1655"/>
    </row>
    <row r="10" ht="18.75">
      <c r="B10" s="134"/>
    </row>
    <row r="11" ht="15">
      <c r="C11" s="141"/>
    </row>
    <row r="12" spans="1:3" ht="45.75" customHeight="1">
      <c r="A12" s="207" t="s">
        <v>134</v>
      </c>
      <c r="B12" s="208" t="s">
        <v>135</v>
      </c>
      <c r="C12" s="209" t="s">
        <v>203</v>
      </c>
    </row>
    <row r="13" spans="1:3" ht="31.5">
      <c r="A13" s="210" t="s">
        <v>152</v>
      </c>
      <c r="B13" s="211"/>
      <c r="C13" s="155" t="s">
        <v>1052</v>
      </c>
    </row>
    <row r="14" spans="1:3" s="140" customFormat="1" ht="31.5">
      <c r="A14" s="139" t="s">
        <v>152</v>
      </c>
      <c r="B14" s="151" t="s">
        <v>137</v>
      </c>
      <c r="C14" s="152" t="s">
        <v>43</v>
      </c>
    </row>
    <row r="15" spans="1:3" ht="31.5">
      <c r="A15" s="212" t="s">
        <v>152</v>
      </c>
      <c r="B15" s="151" t="s">
        <v>138</v>
      </c>
      <c r="C15" s="154" t="s">
        <v>139</v>
      </c>
    </row>
    <row r="16" spans="1:3" s="213" customFormat="1" ht="18" customHeight="1">
      <c r="A16" s="212" t="s">
        <v>152</v>
      </c>
      <c r="B16" s="153" t="s">
        <v>140</v>
      </c>
      <c r="C16" s="152" t="s">
        <v>141</v>
      </c>
    </row>
    <row r="17" spans="1:3" ht="18" customHeight="1">
      <c r="A17" s="212" t="s">
        <v>152</v>
      </c>
      <c r="B17" s="153" t="s">
        <v>142</v>
      </c>
      <c r="C17" s="152" t="s">
        <v>143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330708661417323" right="0.1968503937007874" top="0.7480314960629921" bottom="0.7480314960629921" header="0.31496062992125984" footer="0.31496062992125984"/>
  <pageSetup blackAndWhite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3"/>
  <sheetViews>
    <sheetView view="pageBreakPreview" zoomScaleSheetLayoutView="100" zoomScalePageLayoutView="0" workbookViewId="0" topLeftCell="A2">
      <selection activeCell="C68" sqref="C68"/>
    </sheetView>
  </sheetViews>
  <sheetFormatPr defaultColWidth="8.8515625" defaultRowHeight="15"/>
  <cols>
    <col min="1" max="1" width="31.00390625" style="166" customWidth="1"/>
    <col min="2" max="2" width="75.28125" style="167" customWidth="1"/>
    <col min="3" max="3" width="15.28125" style="145" customWidth="1"/>
    <col min="4" max="16384" width="8.8515625" style="143" customWidth="1"/>
  </cols>
  <sheetData>
    <row r="1" spans="1:6" s="64" customFormat="1" ht="15.75" customHeight="1">
      <c r="A1" s="1656" t="s">
        <v>786</v>
      </c>
      <c r="B1" s="1656"/>
      <c r="C1" s="1656"/>
      <c r="D1" s="76"/>
      <c r="E1" s="76"/>
      <c r="F1" s="76"/>
    </row>
    <row r="2" spans="1:6" s="64" customFormat="1" ht="15.75" customHeight="1">
      <c r="A2" s="1656" t="s">
        <v>1049</v>
      </c>
      <c r="B2" s="1656"/>
      <c r="C2" s="1656"/>
      <c r="D2" s="76"/>
      <c r="E2" s="76"/>
      <c r="F2" s="76"/>
    </row>
    <row r="3" spans="1:6" s="64" customFormat="1" ht="15.75" customHeight="1">
      <c r="A3" s="1656" t="s">
        <v>1135</v>
      </c>
      <c r="B3" s="1656"/>
      <c r="C3" s="1656"/>
      <c r="D3" s="76"/>
      <c r="E3" s="76"/>
      <c r="F3" s="76"/>
    </row>
    <row r="4" spans="1:6" s="65" customFormat="1" ht="16.5" customHeight="1">
      <c r="A4" s="1661" t="s">
        <v>1050</v>
      </c>
      <c r="B4" s="1661"/>
      <c r="C4" s="1661"/>
      <c r="D4" s="77"/>
      <c r="E4" s="77"/>
      <c r="F4" s="77"/>
    </row>
    <row r="5" spans="1:6" s="65" customFormat="1" ht="16.5" customHeight="1">
      <c r="A5" s="1661" t="s">
        <v>780</v>
      </c>
      <c r="B5" s="1661"/>
      <c r="C5" s="1661"/>
      <c r="D5" s="77"/>
      <c r="E5" s="77"/>
      <c r="F5" s="77"/>
    </row>
    <row r="6" spans="1:3" ht="15.75">
      <c r="A6" s="1669" t="s">
        <v>1155</v>
      </c>
      <c r="B6" s="1669"/>
      <c r="C6" s="1669"/>
    </row>
    <row r="7" spans="2:3" ht="18.75">
      <c r="B7" s="1669"/>
      <c r="C7" s="1669"/>
    </row>
    <row r="8" ht="18.75">
      <c r="D8" s="146"/>
    </row>
    <row r="9" spans="1:4" s="147" customFormat="1" ht="17.25">
      <c r="A9" s="1671" t="s">
        <v>1053</v>
      </c>
      <c r="B9" s="1671"/>
      <c r="C9" s="1671"/>
      <c r="D9" s="148"/>
    </row>
    <row r="10" spans="1:3" s="147" customFormat="1" ht="17.25">
      <c r="A10" s="1670" t="s">
        <v>432</v>
      </c>
      <c r="B10" s="1670"/>
      <c r="C10" s="1670"/>
    </row>
    <row r="11" spans="1:3" s="147" customFormat="1" ht="17.25">
      <c r="A11" s="637"/>
      <c r="B11" s="637" t="s">
        <v>779</v>
      </c>
      <c r="C11" s="637"/>
    </row>
    <row r="12" ht="18.75">
      <c r="C12" s="145" t="s">
        <v>463</v>
      </c>
    </row>
    <row r="13" spans="1:3" s="149" customFormat="1" ht="87.75" customHeight="1">
      <c r="A13" s="156" t="s">
        <v>263</v>
      </c>
      <c r="B13" s="157" t="s">
        <v>264</v>
      </c>
      <c r="C13" s="158" t="s">
        <v>131</v>
      </c>
    </row>
    <row r="14" spans="1:3" ht="18.75" customHeight="1">
      <c r="A14" s="1667" t="s">
        <v>129</v>
      </c>
      <c r="B14" s="1668"/>
      <c r="C14" s="697">
        <f>C15+C54</f>
        <v>2973210</v>
      </c>
    </row>
    <row r="15" spans="1:3" ht="20.25" customHeight="1">
      <c r="A15" s="169" t="s">
        <v>85</v>
      </c>
      <c r="B15" s="170" t="s">
        <v>265</v>
      </c>
      <c r="C15" s="696">
        <f>C16+C27+C30+C41+C47+C38</f>
        <v>1005535</v>
      </c>
    </row>
    <row r="16" spans="1:3" ht="16.5" customHeight="1">
      <c r="A16" s="172" t="s">
        <v>266</v>
      </c>
      <c r="B16" s="173" t="s">
        <v>267</v>
      </c>
      <c r="C16" s="695">
        <f>C17</f>
        <v>27469</v>
      </c>
    </row>
    <row r="17" spans="1:3" ht="18.75" customHeight="1">
      <c r="A17" s="186" t="s">
        <v>268</v>
      </c>
      <c r="B17" s="187" t="s">
        <v>269</v>
      </c>
      <c r="C17" s="694">
        <v>27469</v>
      </c>
    </row>
    <row r="18" spans="1:3" ht="94.5" customHeight="1">
      <c r="A18" s="159" t="s">
        <v>270</v>
      </c>
      <c r="B18" s="160" t="s">
        <v>86</v>
      </c>
      <c r="C18" s="693">
        <v>27469</v>
      </c>
    </row>
    <row r="19" spans="1:3" ht="129.75" customHeight="1" hidden="1">
      <c r="A19" s="132" t="s">
        <v>327</v>
      </c>
      <c r="B19" s="133" t="s">
        <v>317</v>
      </c>
      <c r="C19" s="693"/>
    </row>
    <row r="20" spans="1:3" ht="48.75" customHeight="1">
      <c r="A20" s="132" t="s">
        <v>805</v>
      </c>
      <c r="B20" s="1140" t="s">
        <v>804</v>
      </c>
      <c r="C20" s="693"/>
    </row>
    <row r="21" spans="1:3" ht="29.25" customHeight="1" hidden="1">
      <c r="A21" s="236" t="s">
        <v>328</v>
      </c>
      <c r="B21" s="237" t="s">
        <v>318</v>
      </c>
      <c r="C21" s="676">
        <f>C22</f>
        <v>0</v>
      </c>
    </row>
    <row r="22" spans="1:3" ht="33" customHeight="1" hidden="1">
      <c r="A22" s="239" t="s">
        <v>329</v>
      </c>
      <c r="B22" s="240" t="s">
        <v>319</v>
      </c>
      <c r="C22" s="677">
        <f>C23+C24+C25+C26</f>
        <v>0</v>
      </c>
    </row>
    <row r="23" spans="1:3" ht="93.75" hidden="1">
      <c r="A23" s="159" t="s">
        <v>331</v>
      </c>
      <c r="B23" s="160" t="s">
        <v>334</v>
      </c>
      <c r="C23" s="675">
        <v>0</v>
      </c>
    </row>
    <row r="24" spans="1:3" ht="24.75" customHeight="1" hidden="1">
      <c r="A24" s="159" t="s">
        <v>330</v>
      </c>
      <c r="B24" s="160" t="s">
        <v>336</v>
      </c>
      <c r="C24" s="675">
        <v>0</v>
      </c>
    </row>
    <row r="25" spans="1:3" ht="18" customHeight="1" hidden="1">
      <c r="A25" s="159" t="s">
        <v>332</v>
      </c>
      <c r="B25" s="160" t="s">
        <v>335</v>
      </c>
      <c r="C25" s="675">
        <v>0</v>
      </c>
    </row>
    <row r="26" spans="1:3" ht="18" customHeight="1" hidden="1">
      <c r="A26" s="159" t="s">
        <v>333</v>
      </c>
      <c r="B26" s="160" t="s">
        <v>337</v>
      </c>
      <c r="C26" s="675">
        <v>0</v>
      </c>
    </row>
    <row r="27" spans="1:3" ht="23.25" customHeight="1">
      <c r="A27" s="236" t="s">
        <v>338</v>
      </c>
      <c r="B27" s="242" t="s">
        <v>320</v>
      </c>
      <c r="C27" s="700">
        <f>C28</f>
        <v>11446</v>
      </c>
    </row>
    <row r="28" spans="1:3" ht="19.5" customHeight="1">
      <c r="A28" s="243" t="s">
        <v>339</v>
      </c>
      <c r="B28" s="244" t="s">
        <v>321</v>
      </c>
      <c r="C28" s="699">
        <f>C29</f>
        <v>11446</v>
      </c>
    </row>
    <row r="29" spans="1:3" ht="18.75" customHeight="1">
      <c r="A29" s="245" t="s">
        <v>340</v>
      </c>
      <c r="B29" s="246" t="s">
        <v>321</v>
      </c>
      <c r="C29" s="698">
        <v>11446</v>
      </c>
    </row>
    <row r="30" spans="1:3" s="150" customFormat="1" ht="18.75">
      <c r="A30" s="172" t="s">
        <v>87</v>
      </c>
      <c r="B30" s="173" t="s">
        <v>88</v>
      </c>
      <c r="C30" s="695">
        <f>C31+C33</f>
        <v>717135</v>
      </c>
    </row>
    <row r="31" spans="1:3" s="150" customFormat="1" ht="18.75" hidden="1">
      <c r="A31" s="186" t="s">
        <v>89</v>
      </c>
      <c r="B31" s="187" t="s">
        <v>90</v>
      </c>
      <c r="C31" s="694">
        <f>C32</f>
        <v>0</v>
      </c>
    </row>
    <row r="32" spans="1:3" ht="57.75" customHeight="1" hidden="1">
      <c r="A32" s="159" t="s">
        <v>91</v>
      </c>
      <c r="B32" s="1141" t="s">
        <v>813</v>
      </c>
      <c r="C32" s="693"/>
    </row>
    <row r="33" spans="1:3" ht="17.25" customHeight="1">
      <c r="A33" s="186" t="s">
        <v>93</v>
      </c>
      <c r="B33" s="187" t="s">
        <v>94</v>
      </c>
      <c r="C33" s="694">
        <f>C34+C36</f>
        <v>717135</v>
      </c>
    </row>
    <row r="34" spans="1:3" ht="18.75">
      <c r="A34" s="179" t="s">
        <v>460</v>
      </c>
      <c r="B34" s="180" t="s">
        <v>459</v>
      </c>
      <c r="C34" s="701">
        <f>C35</f>
        <v>250000</v>
      </c>
    </row>
    <row r="35" spans="1:3" ht="46.5" customHeight="1">
      <c r="A35" s="159" t="s">
        <v>439</v>
      </c>
      <c r="B35" s="684" t="s">
        <v>461</v>
      </c>
      <c r="C35" s="693">
        <v>250000</v>
      </c>
    </row>
    <row r="36" spans="1:3" ht="18.75">
      <c r="A36" s="179" t="s">
        <v>440</v>
      </c>
      <c r="B36" s="180" t="s">
        <v>457</v>
      </c>
      <c r="C36" s="701">
        <f>C37</f>
        <v>467135</v>
      </c>
    </row>
    <row r="37" spans="1:3" ht="37.5">
      <c r="A37" s="159" t="s">
        <v>441</v>
      </c>
      <c r="B37" s="684" t="s">
        <v>458</v>
      </c>
      <c r="C37" s="693">
        <v>467135</v>
      </c>
    </row>
    <row r="38" spans="1:3" ht="23.25" customHeight="1">
      <c r="A38" s="189" t="s">
        <v>271</v>
      </c>
      <c r="B38" s="190" t="s">
        <v>272</v>
      </c>
      <c r="C38" s="1154">
        <f>C39</f>
        <v>699</v>
      </c>
    </row>
    <row r="39" spans="1:3" s="182" customFormat="1" ht="56.25">
      <c r="A39" s="183" t="s">
        <v>103</v>
      </c>
      <c r="B39" s="44" t="s">
        <v>104</v>
      </c>
      <c r="C39" s="1153">
        <f>C40</f>
        <v>699</v>
      </c>
    </row>
    <row r="40" spans="1:3" ht="74.25" customHeight="1">
      <c r="A40" s="248" t="s">
        <v>105</v>
      </c>
      <c r="B40" s="162" t="s">
        <v>106</v>
      </c>
      <c r="C40" s="1152">
        <v>699</v>
      </c>
    </row>
    <row r="41" spans="1:3" ht="66.75" customHeight="1">
      <c r="A41" s="191" t="s">
        <v>273</v>
      </c>
      <c r="B41" s="173" t="s">
        <v>107</v>
      </c>
      <c r="C41" s="695">
        <f>C42</f>
        <v>248786</v>
      </c>
    </row>
    <row r="42" spans="1:3" ht="60.75" customHeight="1">
      <c r="A42" s="186" t="s">
        <v>274</v>
      </c>
      <c r="B42" s="249" t="s">
        <v>108</v>
      </c>
      <c r="C42" s="694">
        <f>C43+C45</f>
        <v>248786</v>
      </c>
    </row>
    <row r="43" spans="1:3" ht="108.75" customHeight="1">
      <c r="A43" s="179" t="s">
        <v>341</v>
      </c>
      <c r="B43" s="250" t="s">
        <v>342</v>
      </c>
      <c r="C43" s="701">
        <v>248786</v>
      </c>
    </row>
    <row r="44" spans="1:3" ht="114.75" customHeight="1">
      <c r="A44" s="159" t="s">
        <v>284</v>
      </c>
      <c r="B44" s="160" t="s">
        <v>343</v>
      </c>
      <c r="C44" s="693">
        <v>248786</v>
      </c>
    </row>
    <row r="45" spans="1:3" ht="45.75" customHeight="1" hidden="1">
      <c r="A45" s="232" t="s">
        <v>322</v>
      </c>
      <c r="B45" s="233" t="s">
        <v>323</v>
      </c>
      <c r="C45" s="701"/>
    </row>
    <row r="46" spans="1:3" ht="38.25" customHeight="1" hidden="1">
      <c r="A46" s="131" t="s">
        <v>464</v>
      </c>
      <c r="B46" s="231" t="s">
        <v>286</v>
      </c>
      <c r="C46" s="693"/>
    </row>
    <row r="47" spans="1:3" ht="53.25" customHeight="1" hidden="1">
      <c r="A47" s="191" t="s">
        <v>1035</v>
      </c>
      <c r="B47" s="242" t="s">
        <v>1036</v>
      </c>
      <c r="C47" s="702">
        <f>C48</f>
        <v>0</v>
      </c>
    </row>
    <row r="48" spans="1:3" ht="30.75" customHeight="1" hidden="1">
      <c r="A48" s="191" t="s">
        <v>1037</v>
      </c>
      <c r="B48" s="222" t="s">
        <v>1038</v>
      </c>
      <c r="C48" s="694">
        <f>C49</f>
        <v>0</v>
      </c>
    </row>
    <row r="49" spans="1:3" ht="42.75" customHeight="1" hidden="1">
      <c r="A49" s="191" t="s">
        <v>17</v>
      </c>
      <c r="B49" s="222" t="s">
        <v>1039</v>
      </c>
      <c r="C49" s="693"/>
    </row>
    <row r="50" spans="1:3" s="184" customFormat="1" ht="36.75" customHeight="1" hidden="1">
      <c r="A50" s="191" t="s">
        <v>275</v>
      </c>
      <c r="B50" s="192" t="s">
        <v>276</v>
      </c>
      <c r="C50" s="678">
        <f>C51</f>
        <v>0</v>
      </c>
    </row>
    <row r="51" spans="1:3" s="182" customFormat="1" ht="30.75" customHeight="1" hidden="1">
      <c r="A51" s="193" t="s">
        <v>277</v>
      </c>
      <c r="B51" s="194" t="s">
        <v>109</v>
      </c>
      <c r="C51" s="679">
        <f>C52</f>
        <v>0</v>
      </c>
    </row>
    <row r="52" spans="1:3" ht="30" customHeight="1" hidden="1">
      <c r="A52" s="185" t="s">
        <v>346</v>
      </c>
      <c r="B52" s="24" t="s">
        <v>348</v>
      </c>
      <c r="C52" s="680">
        <f>C53</f>
        <v>0</v>
      </c>
    </row>
    <row r="53" spans="1:3" ht="26.25" customHeight="1" hidden="1">
      <c r="A53" s="248" t="s">
        <v>347</v>
      </c>
      <c r="B53" s="162" t="s">
        <v>304</v>
      </c>
      <c r="C53" s="675">
        <v>0</v>
      </c>
    </row>
    <row r="54" spans="1:3" ht="18.75">
      <c r="A54" s="169" t="s">
        <v>74</v>
      </c>
      <c r="B54" s="195" t="s">
        <v>110</v>
      </c>
      <c r="C54" s="707">
        <f>C55+C70</f>
        <v>1967675</v>
      </c>
    </row>
    <row r="55" spans="1:3" ht="37.5">
      <c r="A55" s="202" t="s">
        <v>75</v>
      </c>
      <c r="B55" s="203" t="s">
        <v>111</v>
      </c>
      <c r="C55" s="706">
        <f>C56+C61+C64+C67</f>
        <v>1967675</v>
      </c>
    </row>
    <row r="56" spans="1:3" ht="39" customHeight="1">
      <c r="A56" s="175" t="s">
        <v>76</v>
      </c>
      <c r="B56" s="267" t="s">
        <v>112</v>
      </c>
      <c r="C56" s="705">
        <f>C57+C59</f>
        <v>1047380</v>
      </c>
    </row>
    <row r="57" spans="1:3" ht="18.75">
      <c r="A57" s="177" t="s">
        <v>77</v>
      </c>
      <c r="B57" s="28" t="s">
        <v>113</v>
      </c>
      <c r="C57" s="704">
        <v>256382</v>
      </c>
    </row>
    <row r="58" spans="1:3" ht="36.75" customHeight="1">
      <c r="A58" s="251" t="s">
        <v>114</v>
      </c>
      <c r="B58" s="165" t="s">
        <v>115</v>
      </c>
      <c r="C58" s="703">
        <v>256382</v>
      </c>
    </row>
    <row r="59" spans="1:3" ht="42" customHeight="1">
      <c r="A59" s="252" t="s">
        <v>1145</v>
      </c>
      <c r="B59" s="253" t="s">
        <v>117</v>
      </c>
      <c r="C59" s="1156">
        <v>790998</v>
      </c>
    </row>
    <row r="60" spans="1:3" ht="36.75" customHeight="1">
      <c r="A60" s="159" t="s">
        <v>1144</v>
      </c>
      <c r="B60" s="160" t="s">
        <v>119</v>
      </c>
      <c r="C60" s="1155">
        <v>790998</v>
      </c>
    </row>
    <row r="61" spans="1:3" ht="44.25" customHeight="1">
      <c r="A61" s="175" t="s">
        <v>78</v>
      </c>
      <c r="B61" s="176" t="s">
        <v>120</v>
      </c>
      <c r="C61" s="683">
        <f>C62</f>
        <v>107119</v>
      </c>
    </row>
    <row r="62" spans="1:3" ht="45.75" customHeight="1">
      <c r="A62" s="177" t="s">
        <v>1147</v>
      </c>
      <c r="B62" s="28" t="s">
        <v>80</v>
      </c>
      <c r="C62" s="681">
        <f>C63</f>
        <v>107119</v>
      </c>
    </row>
    <row r="63" spans="1:3" ht="39.75" customHeight="1">
      <c r="A63" s="159" t="s">
        <v>1146</v>
      </c>
      <c r="B63" s="160" t="s">
        <v>122</v>
      </c>
      <c r="C63" s="682">
        <v>107119</v>
      </c>
    </row>
    <row r="64" spans="1:3" ht="35.25" customHeight="1">
      <c r="A64" s="175" t="s">
        <v>81</v>
      </c>
      <c r="B64" s="176" t="s">
        <v>123</v>
      </c>
      <c r="C64" s="705">
        <f>C65</f>
        <v>69019</v>
      </c>
    </row>
    <row r="65" spans="1:3" ht="42.75" customHeight="1">
      <c r="A65" s="177" t="s">
        <v>124</v>
      </c>
      <c r="B65" s="28" t="s">
        <v>125</v>
      </c>
      <c r="C65" s="704">
        <f>C66</f>
        <v>69019</v>
      </c>
    </row>
    <row r="66" spans="1:3" ht="57" customHeight="1">
      <c r="A66" s="159" t="s">
        <v>126</v>
      </c>
      <c r="B66" s="160" t="s">
        <v>127</v>
      </c>
      <c r="C66" s="703">
        <v>69019</v>
      </c>
    </row>
    <row r="67" spans="1:3" ht="15.75" customHeight="1">
      <c r="A67" s="200" t="s">
        <v>82</v>
      </c>
      <c r="B67" s="201" t="s">
        <v>128</v>
      </c>
      <c r="C67" s="709">
        <f>C69</f>
        <v>744157</v>
      </c>
    </row>
    <row r="68" spans="1:3" ht="72.75" customHeight="1">
      <c r="A68" s="254" t="s">
        <v>349</v>
      </c>
      <c r="B68" s="256" t="s">
        <v>350</v>
      </c>
      <c r="C68" s="704">
        <f>C69</f>
        <v>744157</v>
      </c>
    </row>
    <row r="69" spans="1:3" ht="75" customHeight="1">
      <c r="A69" s="164" t="s">
        <v>351</v>
      </c>
      <c r="B69" s="165" t="s">
        <v>352</v>
      </c>
      <c r="C69" s="708">
        <v>744157</v>
      </c>
    </row>
    <row r="70" spans="1:3" ht="24" customHeight="1" hidden="1">
      <c r="A70" s="205" t="s">
        <v>83</v>
      </c>
      <c r="B70" s="206" t="s">
        <v>84</v>
      </c>
      <c r="C70" s="204">
        <f>SUM(C71)</f>
        <v>0</v>
      </c>
    </row>
    <row r="71" spans="1:3" s="140" customFormat="1" ht="15" customHeight="1" hidden="1">
      <c r="A71" s="257" t="s">
        <v>353</v>
      </c>
      <c r="B71" s="258" t="s">
        <v>0</v>
      </c>
      <c r="C71" s="255">
        <f>SUM(C72)</f>
        <v>0</v>
      </c>
    </row>
    <row r="72" spans="1:3" ht="30.75" customHeight="1" hidden="1">
      <c r="A72" s="235" t="s">
        <v>278</v>
      </c>
      <c r="B72" s="224" t="s">
        <v>279</v>
      </c>
      <c r="C72" s="163">
        <v>0</v>
      </c>
    </row>
    <row r="74" ht="18.75">
      <c r="C74" s="168"/>
    </row>
    <row r="75" ht="18.75">
      <c r="C75" s="168"/>
    </row>
    <row r="76" ht="18.75">
      <c r="C76" s="168"/>
    </row>
    <row r="77" ht="18.75">
      <c r="C77" s="168"/>
    </row>
    <row r="78" ht="18.75">
      <c r="C78" s="168"/>
    </row>
    <row r="79" ht="18.75">
      <c r="C79" s="168"/>
    </row>
    <row r="80" ht="18.75">
      <c r="C80" s="168"/>
    </row>
    <row r="81" ht="18.75">
      <c r="C81" s="168"/>
    </row>
    <row r="82" ht="18.75">
      <c r="C82" s="168"/>
    </row>
    <row r="83" ht="18.75">
      <c r="C83" s="168"/>
    </row>
    <row r="84" ht="18.75">
      <c r="C84" s="168"/>
    </row>
    <row r="85" ht="18.75">
      <c r="C85" s="168"/>
    </row>
    <row r="86" ht="18.75">
      <c r="C86" s="168"/>
    </row>
    <row r="87" ht="18.75">
      <c r="C87" s="168"/>
    </row>
    <row r="88" ht="18.75">
      <c r="C88" s="168"/>
    </row>
    <row r="89" ht="18.75">
      <c r="C89" s="168"/>
    </row>
    <row r="90" ht="18.75">
      <c r="C90" s="168"/>
    </row>
    <row r="91" ht="18.75">
      <c r="C91" s="168"/>
    </row>
    <row r="92" ht="18.75">
      <c r="C92" s="168"/>
    </row>
    <row r="93" ht="18.75">
      <c r="C93" s="168"/>
    </row>
    <row r="94" ht="18.75">
      <c r="C94" s="168"/>
    </row>
    <row r="95" ht="18.75">
      <c r="C95" s="168"/>
    </row>
    <row r="96" ht="18.75">
      <c r="C96" s="168"/>
    </row>
    <row r="97" ht="18.75">
      <c r="C97" s="168"/>
    </row>
    <row r="98" ht="18.75">
      <c r="C98" s="168"/>
    </row>
    <row r="99" ht="18.75">
      <c r="C99" s="168"/>
    </row>
    <row r="100" ht="18.75">
      <c r="C100" s="168"/>
    </row>
    <row r="101" ht="18.75">
      <c r="C101" s="168"/>
    </row>
    <row r="102" ht="18.75">
      <c r="C102" s="168"/>
    </row>
    <row r="103" ht="18.75">
      <c r="C103" s="168"/>
    </row>
    <row r="104" ht="18.75">
      <c r="C104" s="168"/>
    </row>
    <row r="105" ht="18.75">
      <c r="C105" s="168"/>
    </row>
    <row r="106" ht="18.75">
      <c r="C106" s="168"/>
    </row>
    <row r="107" ht="18.75">
      <c r="C107" s="168"/>
    </row>
    <row r="108" ht="18.75">
      <c r="C108" s="168"/>
    </row>
    <row r="109" ht="18.75">
      <c r="C109" s="168"/>
    </row>
    <row r="110" ht="18.75">
      <c r="C110" s="168"/>
    </row>
    <row r="111" ht="18.75">
      <c r="C111" s="168"/>
    </row>
    <row r="112" ht="18.75">
      <c r="C112" s="168"/>
    </row>
    <row r="113" ht="18.75">
      <c r="C113" s="168"/>
    </row>
    <row r="114" ht="18.75">
      <c r="C114" s="168"/>
    </row>
    <row r="115" ht="18.75">
      <c r="C115" s="168"/>
    </row>
    <row r="116" ht="18.75">
      <c r="C116" s="168"/>
    </row>
    <row r="117" ht="18.75">
      <c r="C117" s="168"/>
    </row>
    <row r="118" ht="18.75">
      <c r="C118" s="168"/>
    </row>
    <row r="119" ht="18.75">
      <c r="C119" s="168"/>
    </row>
    <row r="120" ht="18.75">
      <c r="C120" s="168"/>
    </row>
    <row r="121" ht="18.75">
      <c r="C121" s="168"/>
    </row>
    <row r="122" ht="18.75">
      <c r="C122" s="168"/>
    </row>
    <row r="123" ht="18.75">
      <c r="C123" s="168"/>
    </row>
    <row r="124" ht="18.75">
      <c r="C124" s="168"/>
    </row>
    <row r="125" ht="18.75">
      <c r="C125" s="168"/>
    </row>
    <row r="126" ht="18.75">
      <c r="C126" s="168"/>
    </row>
    <row r="127" ht="18.75">
      <c r="C127" s="168"/>
    </row>
    <row r="128" ht="18.75">
      <c r="C128" s="168"/>
    </row>
    <row r="129" ht="18.75">
      <c r="C129" s="168"/>
    </row>
    <row r="130" ht="18.75">
      <c r="C130" s="168"/>
    </row>
    <row r="131" ht="18.75">
      <c r="C131" s="168"/>
    </row>
    <row r="132" ht="18.75">
      <c r="C132" s="168"/>
    </row>
    <row r="133" ht="18.75">
      <c r="C133" s="168"/>
    </row>
    <row r="134" ht="18.75">
      <c r="C134" s="168"/>
    </row>
    <row r="135" ht="18.75">
      <c r="C135" s="168"/>
    </row>
    <row r="136" ht="18.75">
      <c r="C136" s="168"/>
    </row>
    <row r="137" ht="18.75">
      <c r="C137" s="168"/>
    </row>
    <row r="138" ht="18.75">
      <c r="C138" s="168"/>
    </row>
    <row r="139" ht="18.75">
      <c r="C139" s="168"/>
    </row>
    <row r="140" ht="18.75">
      <c r="C140" s="168"/>
    </row>
    <row r="141" ht="18.75">
      <c r="C141" s="168"/>
    </row>
    <row r="142" ht="18.75">
      <c r="C142" s="168"/>
    </row>
    <row r="143" ht="18.75">
      <c r="C143" s="168"/>
    </row>
    <row r="144" ht="18.75">
      <c r="C144" s="168"/>
    </row>
    <row r="145" ht="18.75">
      <c r="C145" s="168"/>
    </row>
    <row r="146" ht="18.75">
      <c r="C146" s="168"/>
    </row>
    <row r="147" ht="18.75">
      <c r="C147" s="168"/>
    </row>
    <row r="148" ht="18.75">
      <c r="C148" s="168"/>
    </row>
    <row r="149" ht="18.75">
      <c r="C149" s="168"/>
    </row>
    <row r="150" ht="18.75">
      <c r="C150" s="168"/>
    </row>
    <row r="151" ht="18.75">
      <c r="C151" s="168"/>
    </row>
    <row r="152" ht="18.75">
      <c r="C152" s="168"/>
    </row>
    <row r="153" ht="18.75">
      <c r="C153" s="168"/>
    </row>
    <row r="154" ht="18.75">
      <c r="C154" s="168"/>
    </row>
    <row r="155" ht="18.75">
      <c r="C155" s="168"/>
    </row>
    <row r="156" ht="18.75">
      <c r="C156" s="168"/>
    </row>
    <row r="157" ht="18.75">
      <c r="C157" s="168"/>
    </row>
    <row r="158" ht="18.75">
      <c r="C158" s="168"/>
    </row>
    <row r="159" ht="18.75">
      <c r="C159" s="168"/>
    </row>
    <row r="160" ht="18.75">
      <c r="C160" s="168"/>
    </row>
    <row r="161" ht="18.75">
      <c r="C161" s="168"/>
    </row>
    <row r="162" ht="18.75">
      <c r="C162" s="168"/>
    </row>
    <row r="163" ht="18.75">
      <c r="C163" s="168"/>
    </row>
    <row r="164" ht="18.75">
      <c r="C164" s="168"/>
    </row>
    <row r="165" ht="18.75">
      <c r="C165" s="168"/>
    </row>
    <row r="166" ht="18.75">
      <c r="C166" s="168"/>
    </row>
    <row r="167" ht="18.75">
      <c r="C167" s="168"/>
    </row>
    <row r="168" ht="18.75">
      <c r="C168" s="168"/>
    </row>
    <row r="169" ht="18.75">
      <c r="C169" s="168"/>
    </row>
    <row r="170" ht="18.75">
      <c r="C170" s="168"/>
    </row>
    <row r="171" ht="18.75">
      <c r="C171" s="168"/>
    </row>
    <row r="172" ht="18.75">
      <c r="C172" s="168"/>
    </row>
    <row r="173" ht="18.75">
      <c r="C173" s="168"/>
    </row>
    <row r="174" ht="18.75">
      <c r="C174" s="168"/>
    </row>
    <row r="175" ht="18.75">
      <c r="C175" s="168"/>
    </row>
    <row r="176" ht="18.75">
      <c r="C176" s="168"/>
    </row>
    <row r="177" ht="18.75">
      <c r="C177" s="168"/>
    </row>
    <row r="178" ht="18.75">
      <c r="C178" s="168"/>
    </row>
    <row r="179" ht="18.75">
      <c r="C179" s="168"/>
    </row>
    <row r="180" ht="18.75">
      <c r="C180" s="168"/>
    </row>
    <row r="181" ht="18.75">
      <c r="C181" s="168"/>
    </row>
    <row r="182" ht="18.75">
      <c r="C182" s="168"/>
    </row>
    <row r="183" ht="18.75">
      <c r="C183" s="168"/>
    </row>
    <row r="184" ht="18.75">
      <c r="C184" s="168"/>
    </row>
    <row r="185" ht="18.75">
      <c r="C185" s="168"/>
    </row>
    <row r="186" ht="18.75">
      <c r="C186" s="168"/>
    </row>
    <row r="187" ht="18.75">
      <c r="C187" s="168"/>
    </row>
    <row r="188" ht="18.75">
      <c r="C188" s="168"/>
    </row>
    <row r="189" ht="18.75">
      <c r="C189" s="168"/>
    </row>
    <row r="190" ht="18.75">
      <c r="C190" s="168"/>
    </row>
    <row r="191" ht="18.75">
      <c r="C191" s="168"/>
    </row>
    <row r="192" ht="18.75">
      <c r="C192" s="168"/>
    </row>
    <row r="193" ht="18.75">
      <c r="C193" s="168"/>
    </row>
    <row r="194" ht="18.75">
      <c r="C194" s="168"/>
    </row>
    <row r="195" ht="18.75">
      <c r="C195" s="168"/>
    </row>
    <row r="196" ht="18.75">
      <c r="C196" s="168"/>
    </row>
    <row r="197" ht="18.75">
      <c r="C197" s="168"/>
    </row>
    <row r="198" ht="18.75">
      <c r="C198" s="168"/>
    </row>
    <row r="199" ht="18.75">
      <c r="C199" s="168"/>
    </row>
    <row r="200" ht="18.75">
      <c r="C200" s="168"/>
    </row>
    <row r="201" ht="18.75">
      <c r="C201" s="168"/>
    </row>
    <row r="202" ht="18.75">
      <c r="C202" s="168"/>
    </row>
    <row r="203" ht="18.75">
      <c r="C203" s="168"/>
    </row>
  </sheetData>
  <sheetProtection formatRows="0" autoFilter="0"/>
  <mergeCells count="10">
    <mergeCell ref="A14:B14"/>
    <mergeCell ref="A6:C6"/>
    <mergeCell ref="A4:C4"/>
    <mergeCell ref="A5:C5"/>
    <mergeCell ref="A1:C1"/>
    <mergeCell ref="A2:C2"/>
    <mergeCell ref="A3:C3"/>
    <mergeCell ref="A10:C10"/>
    <mergeCell ref="A9:C9"/>
    <mergeCell ref="B7:C7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3"/>
  <sheetViews>
    <sheetView view="pageBreakPreview" zoomScaleSheetLayoutView="100" zoomScalePageLayoutView="0" workbookViewId="0" topLeftCell="A8">
      <selection activeCell="D56" sqref="D56"/>
    </sheetView>
  </sheetViews>
  <sheetFormatPr defaultColWidth="8.8515625" defaultRowHeight="15"/>
  <cols>
    <col min="1" max="1" width="29.57421875" style="142" customWidth="1"/>
    <col min="2" max="2" width="66.421875" style="144" customWidth="1"/>
    <col min="3" max="3" width="11.7109375" style="144" customWidth="1"/>
    <col min="4" max="4" width="11.28125" style="145" customWidth="1"/>
    <col min="5" max="16384" width="8.8515625" style="143" customWidth="1"/>
  </cols>
  <sheetData>
    <row r="1" spans="1:7" s="64" customFormat="1" ht="15.75" customHeight="1">
      <c r="A1" s="1644" t="s">
        <v>130</v>
      </c>
      <c r="B1" s="1644"/>
      <c r="C1" s="1644"/>
      <c r="D1" s="1644"/>
      <c r="E1" s="76"/>
      <c r="F1" s="76"/>
      <c r="G1" s="76"/>
    </row>
    <row r="2" spans="1:7" s="64" customFormat="1" ht="15.75" customHeight="1">
      <c r="A2" s="1644" t="s">
        <v>427</v>
      </c>
      <c r="B2" s="1644"/>
      <c r="C2" s="1644"/>
      <c r="D2" s="1644"/>
      <c r="E2" s="76"/>
      <c r="F2" s="76"/>
      <c r="G2" s="76"/>
    </row>
    <row r="3" spans="1:7" s="64" customFormat="1" ht="15.75" customHeight="1">
      <c r="A3" s="1644" t="s">
        <v>434</v>
      </c>
      <c r="B3" s="1644"/>
      <c r="C3" s="1644"/>
      <c r="D3" s="1644"/>
      <c r="E3" s="76"/>
      <c r="F3" s="76"/>
      <c r="G3" s="76"/>
    </row>
    <row r="4" spans="1:7" s="65" customFormat="1" ht="16.5" customHeight="1">
      <c r="A4" s="1640" t="s">
        <v>428</v>
      </c>
      <c r="B4" s="1640"/>
      <c r="C4" s="1640"/>
      <c r="D4" s="1640"/>
      <c r="E4" s="77"/>
      <c r="F4" s="77"/>
      <c r="G4" s="77"/>
    </row>
    <row r="5" spans="1:7" s="65" customFormat="1" ht="16.5" customHeight="1">
      <c r="A5" s="1640" t="s">
        <v>369</v>
      </c>
      <c r="B5" s="1640"/>
      <c r="C5" s="1640"/>
      <c r="D5" s="1640"/>
      <c r="E5" s="77"/>
      <c r="F5" s="77"/>
      <c r="G5" s="77"/>
    </row>
    <row r="6" spans="1:4" ht="15.75">
      <c r="A6" s="1669"/>
      <c r="B6" s="1669"/>
      <c r="C6" s="1669"/>
      <c r="D6" s="1669"/>
    </row>
    <row r="7" spans="2:4" ht="15.75">
      <c r="B7" s="1669"/>
      <c r="C7" s="1669"/>
      <c r="D7" s="1669"/>
    </row>
    <row r="8" spans="1:5" ht="16.5">
      <c r="A8" s="1671" t="s">
        <v>430</v>
      </c>
      <c r="B8" s="1671"/>
      <c r="C8" s="1671"/>
      <c r="D8" s="1671"/>
      <c r="E8" s="146"/>
    </row>
    <row r="9" spans="1:5" s="147" customFormat="1" ht="17.25">
      <c r="A9" s="1671" t="s">
        <v>429</v>
      </c>
      <c r="B9" s="1671"/>
      <c r="C9" s="1671"/>
      <c r="D9" s="1671"/>
      <c r="E9" s="148"/>
    </row>
    <row r="10" spans="1:4" s="147" customFormat="1" ht="18" customHeight="1">
      <c r="A10" s="1670" t="s">
        <v>373</v>
      </c>
      <c r="B10" s="1670"/>
      <c r="C10" s="1670"/>
      <c r="D10" s="1670"/>
    </row>
    <row r="11" ht="15.75">
      <c r="D11" s="145" t="s">
        <v>262</v>
      </c>
    </row>
    <row r="12" spans="1:4" s="149" customFormat="1" ht="88.5" customHeight="1">
      <c r="A12" s="156" t="s">
        <v>263</v>
      </c>
      <c r="B12" s="157" t="s">
        <v>264</v>
      </c>
      <c r="C12" s="158" t="s">
        <v>132</v>
      </c>
      <c r="D12" s="158" t="s">
        <v>131</v>
      </c>
    </row>
    <row r="13" spans="1:4" ht="18.75" customHeight="1">
      <c r="A13" s="1667" t="s">
        <v>129</v>
      </c>
      <c r="B13" s="1668"/>
      <c r="C13" s="198">
        <f>C14+C52</f>
        <v>824.4</v>
      </c>
      <c r="D13" s="198">
        <f>D14+D52</f>
        <v>557.5</v>
      </c>
    </row>
    <row r="14" spans="1:4" ht="17.25" customHeight="1">
      <c r="A14" s="169" t="s">
        <v>85</v>
      </c>
      <c r="B14" s="170" t="s">
        <v>265</v>
      </c>
      <c r="C14" s="171">
        <f>+C15+C28+C36+C39+C48+C19+C25+C45</f>
        <v>213.89999999999998</v>
      </c>
      <c r="D14" s="171">
        <f>+D15+D28+D36+D39+D48+D19+D25+D45</f>
        <v>215</v>
      </c>
    </row>
    <row r="15" spans="1:4" ht="37.5">
      <c r="A15" s="172" t="s">
        <v>266</v>
      </c>
      <c r="B15" s="173" t="s">
        <v>267</v>
      </c>
      <c r="C15" s="174">
        <f>C16</f>
        <v>21.7</v>
      </c>
      <c r="D15" s="174">
        <f>D16</f>
        <v>22.8</v>
      </c>
    </row>
    <row r="16" spans="1:4" ht="18.75">
      <c r="A16" s="186" t="s">
        <v>268</v>
      </c>
      <c r="B16" s="187" t="s">
        <v>269</v>
      </c>
      <c r="C16" s="188">
        <f>C17+C18</f>
        <v>21.7</v>
      </c>
      <c r="D16" s="188">
        <f>D17+D18</f>
        <v>22.8</v>
      </c>
    </row>
    <row r="17" spans="1:4" ht="113.25" customHeight="1">
      <c r="A17" s="159" t="s">
        <v>270</v>
      </c>
      <c r="B17" s="160" t="s">
        <v>86</v>
      </c>
      <c r="C17" s="161">
        <v>21.7</v>
      </c>
      <c r="D17" s="161">
        <v>22.8</v>
      </c>
    </row>
    <row r="18" spans="1:4" ht="150.75" customHeight="1" hidden="1">
      <c r="A18" s="132" t="s">
        <v>327</v>
      </c>
      <c r="B18" s="133" t="s">
        <v>317</v>
      </c>
      <c r="C18" s="161">
        <v>0</v>
      </c>
      <c r="D18" s="161">
        <v>0</v>
      </c>
    </row>
    <row r="19" spans="1:4" ht="24.75" customHeight="1" hidden="1">
      <c r="A19" s="236" t="s">
        <v>328</v>
      </c>
      <c r="B19" s="237" t="s">
        <v>318</v>
      </c>
      <c r="C19" s="238">
        <f>C20</f>
        <v>0</v>
      </c>
      <c r="D19" s="238">
        <f>D20</f>
        <v>0</v>
      </c>
    </row>
    <row r="20" spans="1:4" ht="41.25" customHeight="1" hidden="1">
      <c r="A20" s="239" t="s">
        <v>329</v>
      </c>
      <c r="B20" s="240" t="s">
        <v>319</v>
      </c>
      <c r="C20" s="241">
        <f>C21+C22+C23+C24</f>
        <v>0</v>
      </c>
      <c r="D20" s="241">
        <f>D21+D22+D23+D24</f>
        <v>0</v>
      </c>
    </row>
    <row r="21" spans="1:4" ht="89.25" customHeight="1" hidden="1">
      <c r="A21" s="159" t="s">
        <v>331</v>
      </c>
      <c r="B21" s="160" t="s">
        <v>334</v>
      </c>
      <c r="C21" s="161">
        <v>0</v>
      </c>
      <c r="D21" s="161">
        <v>0</v>
      </c>
    </row>
    <row r="22" spans="1:4" ht="111" customHeight="1" hidden="1">
      <c r="A22" s="159" t="s">
        <v>330</v>
      </c>
      <c r="B22" s="160" t="s">
        <v>336</v>
      </c>
      <c r="C22" s="161">
        <v>0</v>
      </c>
      <c r="D22" s="161">
        <v>0</v>
      </c>
    </row>
    <row r="23" spans="1:4" ht="93.75" customHeight="1" hidden="1">
      <c r="A23" s="159" t="s">
        <v>332</v>
      </c>
      <c r="B23" s="160" t="s">
        <v>335</v>
      </c>
      <c r="C23" s="161">
        <v>0</v>
      </c>
      <c r="D23" s="161">
        <v>0</v>
      </c>
    </row>
    <row r="24" spans="1:4" ht="90.75" customHeight="1" hidden="1">
      <c r="A24" s="159" t="s">
        <v>333</v>
      </c>
      <c r="B24" s="160" t="s">
        <v>337</v>
      </c>
      <c r="C24" s="161">
        <v>0</v>
      </c>
      <c r="D24" s="161">
        <v>0</v>
      </c>
    </row>
    <row r="25" spans="1:4" ht="23.25" customHeight="1" hidden="1">
      <c r="A25" s="236" t="s">
        <v>338</v>
      </c>
      <c r="B25" s="242" t="s">
        <v>320</v>
      </c>
      <c r="C25" s="238">
        <f>C26</f>
        <v>0</v>
      </c>
      <c r="D25" s="238">
        <f>D26</f>
        <v>0</v>
      </c>
    </row>
    <row r="26" spans="1:4" ht="19.5" customHeight="1" hidden="1">
      <c r="A26" s="243" t="s">
        <v>339</v>
      </c>
      <c r="B26" s="244" t="s">
        <v>321</v>
      </c>
      <c r="C26" s="241">
        <f>C27</f>
        <v>0</v>
      </c>
      <c r="D26" s="241">
        <f>D27</f>
        <v>0</v>
      </c>
    </row>
    <row r="27" spans="1:4" ht="18.75" customHeight="1" hidden="1">
      <c r="A27" s="245" t="s">
        <v>340</v>
      </c>
      <c r="B27" s="246" t="s">
        <v>321</v>
      </c>
      <c r="C27" s="247">
        <v>0</v>
      </c>
      <c r="D27" s="247">
        <v>0</v>
      </c>
    </row>
    <row r="28" spans="1:4" s="150" customFormat="1" ht="37.5">
      <c r="A28" s="172" t="s">
        <v>87</v>
      </c>
      <c r="B28" s="173" t="s">
        <v>88</v>
      </c>
      <c r="C28" s="174">
        <f>C29+C31</f>
        <v>192.2</v>
      </c>
      <c r="D28" s="174">
        <f>D29+D31</f>
        <v>192.2</v>
      </c>
    </row>
    <row r="29" spans="1:4" s="150" customFormat="1" ht="18.75" hidden="1">
      <c r="A29" s="186" t="s">
        <v>89</v>
      </c>
      <c r="B29" s="187" t="s">
        <v>90</v>
      </c>
      <c r="C29" s="188">
        <f>C30</f>
        <v>0</v>
      </c>
      <c r="D29" s="188">
        <f>D30</f>
        <v>0</v>
      </c>
    </row>
    <row r="30" spans="1:4" ht="54.75" customHeight="1" hidden="1">
      <c r="A30" s="159" t="s">
        <v>91</v>
      </c>
      <c r="B30" s="165" t="s">
        <v>92</v>
      </c>
      <c r="C30" s="161">
        <v>0</v>
      </c>
      <c r="D30" s="161">
        <v>0</v>
      </c>
    </row>
    <row r="31" spans="1:4" ht="17.25" customHeight="1">
      <c r="A31" s="186" t="s">
        <v>93</v>
      </c>
      <c r="B31" s="187" t="s">
        <v>94</v>
      </c>
      <c r="C31" s="188">
        <f>C32+C34</f>
        <v>192.2</v>
      </c>
      <c r="D31" s="188">
        <f>D32+D34</f>
        <v>192.2</v>
      </c>
    </row>
    <row r="32" spans="1:4" ht="75">
      <c r="A32" s="179" t="s">
        <v>95</v>
      </c>
      <c r="B32" s="180" t="s">
        <v>96</v>
      </c>
      <c r="C32" s="181">
        <f>C33</f>
        <v>136.6</v>
      </c>
      <c r="D32" s="181">
        <f>D33</f>
        <v>136.6</v>
      </c>
    </row>
    <row r="33" spans="1:4" ht="92.25" customHeight="1">
      <c r="A33" s="159" t="s">
        <v>97</v>
      </c>
      <c r="B33" s="160" t="s">
        <v>98</v>
      </c>
      <c r="C33" s="161">
        <v>136.6</v>
      </c>
      <c r="D33" s="161">
        <v>136.6</v>
      </c>
    </row>
    <row r="34" spans="1:4" ht="75">
      <c r="A34" s="179" t="s">
        <v>99</v>
      </c>
      <c r="B34" s="180" t="s">
        <v>100</v>
      </c>
      <c r="C34" s="181">
        <f>C35</f>
        <v>55.6</v>
      </c>
      <c r="D34" s="181">
        <f>D35</f>
        <v>55.6</v>
      </c>
    </row>
    <row r="35" spans="1:4" ht="97.5" customHeight="1">
      <c r="A35" s="159" t="s">
        <v>101</v>
      </c>
      <c r="B35" s="160" t="s">
        <v>102</v>
      </c>
      <c r="C35" s="161">
        <v>55.6</v>
      </c>
      <c r="D35" s="161">
        <v>55.6</v>
      </c>
    </row>
    <row r="36" spans="1:4" ht="17.25" customHeight="1" hidden="1">
      <c r="A36" s="189" t="s">
        <v>271</v>
      </c>
      <c r="B36" s="190" t="s">
        <v>272</v>
      </c>
      <c r="C36" s="174">
        <f>C37</f>
        <v>0</v>
      </c>
      <c r="D36" s="174">
        <f>D37</f>
        <v>0</v>
      </c>
    </row>
    <row r="37" spans="1:4" s="182" customFormat="1" ht="75" hidden="1">
      <c r="A37" s="183" t="s">
        <v>103</v>
      </c>
      <c r="B37" s="44" t="s">
        <v>104</v>
      </c>
      <c r="C37" s="178">
        <f>C38</f>
        <v>0</v>
      </c>
      <c r="D37" s="178">
        <f>D38</f>
        <v>0</v>
      </c>
    </row>
    <row r="38" spans="1:4" ht="95.25" customHeight="1" hidden="1">
      <c r="A38" s="248" t="s">
        <v>105</v>
      </c>
      <c r="B38" s="162" t="s">
        <v>106</v>
      </c>
      <c r="C38" s="161">
        <v>0</v>
      </c>
      <c r="D38" s="161">
        <v>0</v>
      </c>
    </row>
    <row r="39" spans="1:4" ht="75" hidden="1">
      <c r="A39" s="191" t="s">
        <v>273</v>
      </c>
      <c r="B39" s="173" t="s">
        <v>107</v>
      </c>
      <c r="C39" s="174">
        <f>C40</f>
        <v>0</v>
      </c>
      <c r="D39" s="174">
        <f>D40</f>
        <v>0</v>
      </c>
    </row>
    <row r="40" spans="1:4" ht="132" customHeight="1" hidden="1">
      <c r="A40" s="186" t="s">
        <v>274</v>
      </c>
      <c r="B40" s="249" t="s">
        <v>108</v>
      </c>
      <c r="C40" s="188">
        <f>C41+C43</f>
        <v>0</v>
      </c>
      <c r="D40" s="188">
        <f>D41+D43</f>
        <v>0</v>
      </c>
    </row>
    <row r="41" spans="1:4" ht="113.25" customHeight="1" hidden="1">
      <c r="A41" s="179" t="s">
        <v>341</v>
      </c>
      <c r="B41" s="250" t="s">
        <v>342</v>
      </c>
      <c r="C41" s="181">
        <f>C42</f>
        <v>0</v>
      </c>
      <c r="D41" s="181">
        <f>D42</f>
        <v>0</v>
      </c>
    </row>
    <row r="42" spans="1:4" ht="100.5" customHeight="1" hidden="1">
      <c r="A42" s="159" t="s">
        <v>284</v>
      </c>
      <c r="B42" s="160" t="s">
        <v>343</v>
      </c>
      <c r="C42" s="161">
        <v>0</v>
      </c>
      <c r="D42" s="161">
        <v>0</v>
      </c>
    </row>
    <row r="43" spans="1:4" ht="112.5" hidden="1">
      <c r="A43" s="232" t="s">
        <v>322</v>
      </c>
      <c r="B43" s="233" t="s">
        <v>323</v>
      </c>
      <c r="C43" s="181">
        <f>C44</f>
        <v>0</v>
      </c>
      <c r="D43" s="181">
        <f>D44</f>
        <v>0</v>
      </c>
    </row>
    <row r="44" spans="1:4" ht="95.25" customHeight="1" hidden="1">
      <c r="A44" s="131" t="s">
        <v>324</v>
      </c>
      <c r="B44" s="231" t="s">
        <v>286</v>
      </c>
      <c r="C44" s="161">
        <v>0</v>
      </c>
      <c r="D44" s="161">
        <v>0</v>
      </c>
    </row>
    <row r="45" spans="1:4" ht="56.25" customHeight="1" hidden="1">
      <c r="A45" s="191" t="s">
        <v>344</v>
      </c>
      <c r="B45" s="221" t="s">
        <v>325</v>
      </c>
      <c r="C45" s="218">
        <f>C46</f>
        <v>0</v>
      </c>
      <c r="D45" s="218">
        <f>D46</f>
        <v>0</v>
      </c>
    </row>
    <row r="46" spans="1:4" ht="19.5" customHeight="1" hidden="1">
      <c r="A46" s="223" t="s">
        <v>345</v>
      </c>
      <c r="B46" s="222" t="s">
        <v>326</v>
      </c>
      <c r="C46" s="188">
        <f>C47</f>
        <v>0</v>
      </c>
      <c r="D46" s="188">
        <f>D47</f>
        <v>0</v>
      </c>
    </row>
    <row r="47" spans="1:4" ht="37.5" hidden="1">
      <c r="A47" s="131" t="s">
        <v>292</v>
      </c>
      <c r="B47" s="234" t="s">
        <v>293</v>
      </c>
      <c r="C47" s="161">
        <v>0</v>
      </c>
      <c r="D47" s="161">
        <v>0</v>
      </c>
    </row>
    <row r="48" spans="1:4" s="184" customFormat="1" ht="37.5" hidden="1">
      <c r="A48" s="191" t="s">
        <v>275</v>
      </c>
      <c r="B48" s="192" t="s">
        <v>276</v>
      </c>
      <c r="C48" s="174">
        <f aca="true" t="shared" si="0" ref="C48:D50">C49</f>
        <v>0</v>
      </c>
      <c r="D48" s="174">
        <f t="shared" si="0"/>
        <v>0</v>
      </c>
    </row>
    <row r="49" spans="1:4" s="182" customFormat="1" ht="76.5" customHeight="1" hidden="1">
      <c r="A49" s="193" t="s">
        <v>277</v>
      </c>
      <c r="B49" s="194" t="s">
        <v>109</v>
      </c>
      <c r="C49" s="188">
        <f t="shared" si="0"/>
        <v>0</v>
      </c>
      <c r="D49" s="188">
        <f t="shared" si="0"/>
        <v>0</v>
      </c>
    </row>
    <row r="50" spans="1:4" ht="76.5" customHeight="1" hidden="1">
      <c r="A50" s="185" t="s">
        <v>346</v>
      </c>
      <c r="B50" s="24" t="s">
        <v>348</v>
      </c>
      <c r="C50" s="181">
        <f t="shared" si="0"/>
        <v>0</v>
      </c>
      <c r="D50" s="181">
        <f t="shared" si="0"/>
        <v>0</v>
      </c>
    </row>
    <row r="51" spans="1:4" ht="77.25" customHeight="1" hidden="1">
      <c r="A51" s="248" t="s">
        <v>347</v>
      </c>
      <c r="B51" s="162" t="s">
        <v>304</v>
      </c>
      <c r="C51" s="161">
        <v>0</v>
      </c>
      <c r="D51" s="161">
        <v>0</v>
      </c>
    </row>
    <row r="52" spans="1:4" ht="37.5">
      <c r="A52" s="169" t="s">
        <v>74</v>
      </c>
      <c r="B52" s="195" t="s">
        <v>110</v>
      </c>
      <c r="C52" s="196">
        <f>C53+C68</f>
        <v>610.5</v>
      </c>
      <c r="D52" s="196">
        <f>D53+D68</f>
        <v>342.5</v>
      </c>
    </row>
    <row r="53" spans="1:4" ht="37.5">
      <c r="A53" s="202" t="s">
        <v>75</v>
      </c>
      <c r="B53" s="203" t="s">
        <v>111</v>
      </c>
      <c r="C53" s="204">
        <f>C54+C59+C62+C65</f>
        <v>610.5</v>
      </c>
      <c r="D53" s="204">
        <f>D54+D59+D62+D65</f>
        <v>342.5</v>
      </c>
    </row>
    <row r="54" spans="1:4" ht="47.25" customHeight="1">
      <c r="A54" s="175" t="s">
        <v>76</v>
      </c>
      <c r="B54" s="176" t="s">
        <v>112</v>
      </c>
      <c r="C54" s="197">
        <f>C55+C57</f>
        <v>540.4</v>
      </c>
      <c r="D54" s="197">
        <f>D55+D57</f>
        <v>275.7</v>
      </c>
    </row>
    <row r="55" spans="1:4" ht="37.5">
      <c r="A55" s="177" t="s">
        <v>77</v>
      </c>
      <c r="B55" s="28" t="s">
        <v>113</v>
      </c>
      <c r="C55" s="199">
        <f>C56</f>
        <v>540.4</v>
      </c>
      <c r="D55" s="199">
        <f>D56</f>
        <v>275.7</v>
      </c>
    </row>
    <row r="56" spans="1:4" ht="39" customHeight="1">
      <c r="A56" s="251" t="s">
        <v>114</v>
      </c>
      <c r="B56" s="165" t="s">
        <v>115</v>
      </c>
      <c r="C56" s="163">
        <v>540.4</v>
      </c>
      <c r="D56" s="163">
        <v>275.7</v>
      </c>
    </row>
    <row r="57" spans="1:4" ht="35.25" customHeight="1">
      <c r="A57" s="252" t="s">
        <v>116</v>
      </c>
      <c r="B57" s="253" t="s">
        <v>117</v>
      </c>
      <c r="C57" s="199">
        <f>C58</f>
        <v>0</v>
      </c>
      <c r="D57" s="199">
        <f>D58</f>
        <v>0</v>
      </c>
    </row>
    <row r="58" spans="1:4" ht="37.5">
      <c r="A58" s="159" t="s">
        <v>118</v>
      </c>
      <c r="B58" s="160" t="s">
        <v>119</v>
      </c>
      <c r="C58" s="163">
        <v>0</v>
      </c>
      <c r="D58" s="163">
        <v>0</v>
      </c>
    </row>
    <row r="59" spans="1:4" ht="56.25" hidden="1">
      <c r="A59" s="175" t="s">
        <v>78</v>
      </c>
      <c r="B59" s="176" t="s">
        <v>120</v>
      </c>
      <c r="C59" s="197">
        <f>C60</f>
        <v>0</v>
      </c>
      <c r="D59" s="197">
        <f>D60</f>
        <v>0</v>
      </c>
    </row>
    <row r="60" spans="1:4" ht="21" customHeight="1" hidden="1">
      <c r="A60" s="177" t="s">
        <v>79</v>
      </c>
      <c r="B60" s="28" t="s">
        <v>80</v>
      </c>
      <c r="C60" s="199">
        <f>C61</f>
        <v>0</v>
      </c>
      <c r="D60" s="199">
        <f>D61</f>
        <v>0</v>
      </c>
    </row>
    <row r="61" spans="1:4" ht="17.25" customHeight="1" hidden="1">
      <c r="A61" s="159" t="s">
        <v>121</v>
      </c>
      <c r="B61" s="160" t="s">
        <v>122</v>
      </c>
      <c r="C61" s="163"/>
      <c r="D61" s="163"/>
    </row>
    <row r="62" spans="1:4" ht="35.25" customHeight="1">
      <c r="A62" s="175" t="s">
        <v>81</v>
      </c>
      <c r="B62" s="176" t="s">
        <v>123</v>
      </c>
      <c r="C62" s="197">
        <f>C63</f>
        <v>70.1</v>
      </c>
      <c r="D62" s="197">
        <f>D63</f>
        <v>66.8</v>
      </c>
    </row>
    <row r="63" spans="1:4" ht="54.75" customHeight="1">
      <c r="A63" s="177" t="s">
        <v>124</v>
      </c>
      <c r="B63" s="28" t="s">
        <v>125</v>
      </c>
      <c r="C63" s="199">
        <f>C64</f>
        <v>70.1</v>
      </c>
      <c r="D63" s="199">
        <f>D64</f>
        <v>66.8</v>
      </c>
    </row>
    <row r="64" spans="1:4" ht="56.25" customHeight="1">
      <c r="A64" s="159" t="s">
        <v>126</v>
      </c>
      <c r="B64" s="160" t="s">
        <v>127</v>
      </c>
      <c r="C64" s="163">
        <v>70.1</v>
      </c>
      <c r="D64" s="163">
        <v>66.8</v>
      </c>
    </row>
    <row r="65" spans="1:4" ht="18.75" hidden="1">
      <c r="A65" s="200" t="s">
        <v>82</v>
      </c>
      <c r="B65" s="201" t="s">
        <v>128</v>
      </c>
      <c r="C65" s="197">
        <f>C67</f>
        <v>0</v>
      </c>
      <c r="D65" s="197">
        <f>D67</f>
        <v>0</v>
      </c>
    </row>
    <row r="66" spans="1:4" ht="57" customHeight="1" hidden="1">
      <c r="A66" s="254" t="s">
        <v>349</v>
      </c>
      <c r="B66" s="256" t="s">
        <v>350</v>
      </c>
      <c r="C66" s="255"/>
      <c r="D66" s="255"/>
    </row>
    <row r="67" spans="1:4" ht="96" customHeight="1" hidden="1">
      <c r="A67" s="164" t="s">
        <v>351</v>
      </c>
      <c r="B67" s="165" t="s">
        <v>352</v>
      </c>
      <c r="C67" s="163">
        <v>0</v>
      </c>
      <c r="D67" s="163">
        <v>0</v>
      </c>
    </row>
    <row r="68" spans="1:4" ht="37.5" hidden="1">
      <c r="A68" s="205" t="s">
        <v>83</v>
      </c>
      <c r="B68" s="206" t="s">
        <v>84</v>
      </c>
      <c r="C68" s="204">
        <f>SUM(C69)</f>
        <v>0</v>
      </c>
      <c r="D68" s="204">
        <f>SUM(D69)</f>
        <v>0</v>
      </c>
    </row>
    <row r="69" spans="1:4" s="140" customFormat="1" ht="36.75" customHeight="1" hidden="1">
      <c r="A69" s="257" t="s">
        <v>353</v>
      </c>
      <c r="B69" s="258" t="s">
        <v>0</v>
      </c>
      <c r="C69" s="255">
        <f>SUM(C70)</f>
        <v>0</v>
      </c>
      <c r="D69" s="255">
        <f>SUM(D70)</f>
        <v>0</v>
      </c>
    </row>
    <row r="70" spans="1:4" ht="39" customHeight="1" hidden="1">
      <c r="A70" s="235" t="s">
        <v>278</v>
      </c>
      <c r="B70" s="224" t="s">
        <v>279</v>
      </c>
      <c r="C70" s="163">
        <v>0</v>
      </c>
      <c r="D70" s="163">
        <v>0</v>
      </c>
    </row>
    <row r="71" spans="1:3" ht="18.75">
      <c r="A71" s="166"/>
      <c r="B71" s="167"/>
      <c r="C71" s="145"/>
    </row>
    <row r="72" spans="1:4" ht="18.75">
      <c r="A72" s="166"/>
      <c r="B72" s="167"/>
      <c r="C72" s="168"/>
      <c r="D72" s="168"/>
    </row>
    <row r="73" spans="1:4" ht="18.75">
      <c r="A73" s="166"/>
      <c r="B73" s="167"/>
      <c r="C73" s="168"/>
      <c r="D73" s="168"/>
    </row>
    <row r="74" spans="1:4" ht="18.75">
      <c r="A74" s="166"/>
      <c r="B74" s="167"/>
      <c r="C74" s="168"/>
      <c r="D74" s="168"/>
    </row>
    <row r="75" spans="1:4" ht="18.75">
      <c r="A75" s="166"/>
      <c r="B75" s="167"/>
      <c r="C75" s="168"/>
      <c r="D75" s="168"/>
    </row>
    <row r="76" spans="1:4" ht="18.75">
      <c r="A76" s="166"/>
      <c r="B76" s="167"/>
      <c r="C76" s="168"/>
      <c r="D76" s="168"/>
    </row>
    <row r="77" spans="1:4" ht="18.75">
      <c r="A77" s="166"/>
      <c r="B77" s="167"/>
      <c r="C77" s="168"/>
      <c r="D77" s="168"/>
    </row>
    <row r="78" spans="1:4" ht="18.75">
      <c r="A78" s="166"/>
      <c r="B78" s="167"/>
      <c r="C78" s="168"/>
      <c r="D78" s="168"/>
    </row>
    <row r="79" spans="1:4" ht="18.75">
      <c r="A79" s="166"/>
      <c r="B79" s="167"/>
      <c r="C79" s="168"/>
      <c r="D79" s="168"/>
    </row>
    <row r="80" spans="1:4" ht="18.75">
      <c r="A80" s="166"/>
      <c r="B80" s="167"/>
      <c r="C80" s="168"/>
      <c r="D80" s="168"/>
    </row>
    <row r="81" spans="1:4" ht="18.75">
      <c r="A81" s="166"/>
      <c r="B81" s="167"/>
      <c r="C81" s="168"/>
      <c r="D81" s="168"/>
    </row>
    <row r="82" spans="1:4" ht="18.75">
      <c r="A82" s="166"/>
      <c r="B82" s="167"/>
      <c r="C82" s="168"/>
      <c r="D82" s="168"/>
    </row>
    <row r="83" spans="1:4" ht="18.75">
      <c r="A83" s="166"/>
      <c r="B83" s="167"/>
      <c r="C83" s="168"/>
      <c r="D83" s="168"/>
    </row>
    <row r="84" spans="1:4" ht="18.75">
      <c r="A84" s="166"/>
      <c r="B84" s="167"/>
      <c r="C84" s="168"/>
      <c r="D84" s="168"/>
    </row>
    <row r="85" spans="1:4" ht="18.75">
      <c r="A85" s="166"/>
      <c r="B85" s="167"/>
      <c r="C85" s="168"/>
      <c r="D85" s="168"/>
    </row>
    <row r="86" spans="1:4" ht="18.75">
      <c r="A86" s="166"/>
      <c r="B86" s="167"/>
      <c r="C86" s="168"/>
      <c r="D86" s="168"/>
    </row>
    <row r="87" spans="1:4" ht="18.75">
      <c r="A87" s="166"/>
      <c r="B87" s="167"/>
      <c r="C87" s="168"/>
      <c r="D87" s="168"/>
    </row>
    <row r="88" spans="1:4" ht="18.75">
      <c r="A88" s="166"/>
      <c r="B88" s="167"/>
      <c r="C88" s="168"/>
      <c r="D88" s="168"/>
    </row>
    <row r="89" spans="1:4" ht="18.75">
      <c r="A89" s="166"/>
      <c r="B89" s="167"/>
      <c r="C89" s="168"/>
      <c r="D89" s="168"/>
    </row>
    <row r="90" spans="1:4" ht="18.75">
      <c r="A90" s="166"/>
      <c r="B90" s="167"/>
      <c r="C90" s="168"/>
      <c r="D90" s="168"/>
    </row>
    <row r="91" spans="1:4" ht="18.75">
      <c r="A91" s="166"/>
      <c r="B91" s="167"/>
      <c r="C91" s="167"/>
      <c r="D91" s="167"/>
    </row>
    <row r="92" spans="1:4" ht="18.75">
      <c r="A92" s="166"/>
      <c r="B92" s="167"/>
      <c r="C92" s="167"/>
      <c r="D92" s="168"/>
    </row>
    <row r="93" spans="1:4" ht="18.75">
      <c r="A93" s="166"/>
      <c r="B93" s="167"/>
      <c r="C93" s="167"/>
      <c r="D93" s="168"/>
    </row>
    <row r="94" spans="1:4" ht="18.75">
      <c r="A94" s="166"/>
      <c r="B94" s="167"/>
      <c r="C94" s="167"/>
      <c r="D94" s="168"/>
    </row>
    <row r="95" spans="1:4" ht="18.75">
      <c r="A95" s="166"/>
      <c r="B95" s="167"/>
      <c r="C95" s="167"/>
      <c r="D95" s="168"/>
    </row>
    <row r="96" spans="1:4" ht="18.75">
      <c r="A96" s="166"/>
      <c r="B96" s="167"/>
      <c r="C96" s="167"/>
      <c r="D96" s="168"/>
    </row>
    <row r="97" spans="1:4" ht="18.75">
      <c r="A97" s="166"/>
      <c r="B97" s="167"/>
      <c r="C97" s="167"/>
      <c r="D97" s="168"/>
    </row>
    <row r="98" spans="1:4" ht="18.75">
      <c r="A98" s="166"/>
      <c r="B98" s="167"/>
      <c r="C98" s="167"/>
      <c r="D98" s="168"/>
    </row>
    <row r="99" spans="1:4" ht="18.75">
      <c r="A99" s="166"/>
      <c r="B99" s="167"/>
      <c r="C99" s="167"/>
      <c r="D99" s="168"/>
    </row>
    <row r="100" spans="1:4" ht="18.75">
      <c r="A100" s="166"/>
      <c r="B100" s="167"/>
      <c r="C100" s="167"/>
      <c r="D100" s="168"/>
    </row>
    <row r="101" spans="1:4" ht="18.75">
      <c r="A101" s="166"/>
      <c r="B101" s="167"/>
      <c r="C101" s="167"/>
      <c r="D101" s="168"/>
    </row>
    <row r="102" spans="1:4" ht="18.75">
      <c r="A102" s="166"/>
      <c r="B102" s="167"/>
      <c r="C102" s="167"/>
      <c r="D102" s="168"/>
    </row>
    <row r="103" spans="1:4" ht="18.75">
      <c r="A103" s="166"/>
      <c r="B103" s="167"/>
      <c r="C103" s="167"/>
      <c r="D103" s="168"/>
    </row>
    <row r="104" spans="1:4" ht="18.75">
      <c r="A104" s="166"/>
      <c r="B104" s="167"/>
      <c r="C104" s="167"/>
      <c r="D104" s="168"/>
    </row>
    <row r="105" spans="1:4" ht="18.75">
      <c r="A105" s="166"/>
      <c r="B105" s="167"/>
      <c r="C105" s="167"/>
      <c r="D105" s="168"/>
    </row>
    <row r="106" spans="1:4" ht="18.75">
      <c r="A106" s="166"/>
      <c r="B106" s="167"/>
      <c r="C106" s="167"/>
      <c r="D106" s="168"/>
    </row>
    <row r="107" spans="1:4" ht="18.75">
      <c r="A107" s="166"/>
      <c r="B107" s="167"/>
      <c r="C107" s="167"/>
      <c r="D107" s="168"/>
    </row>
    <row r="108" spans="1:4" ht="18.75">
      <c r="A108" s="166"/>
      <c r="B108" s="167"/>
      <c r="C108" s="167"/>
      <c r="D108" s="168"/>
    </row>
    <row r="109" spans="1:4" ht="18.75">
      <c r="A109" s="166"/>
      <c r="B109" s="167"/>
      <c r="C109" s="167"/>
      <c r="D109" s="168"/>
    </row>
    <row r="110" spans="1:4" ht="18.75">
      <c r="A110" s="166"/>
      <c r="B110" s="167"/>
      <c r="C110" s="167"/>
      <c r="D110" s="168"/>
    </row>
    <row r="111" spans="1:4" ht="18.75">
      <c r="A111" s="166"/>
      <c r="B111" s="167"/>
      <c r="C111" s="167"/>
      <c r="D111" s="168"/>
    </row>
    <row r="112" spans="1:4" ht="18.75">
      <c r="A112" s="166"/>
      <c r="B112" s="167"/>
      <c r="C112" s="167"/>
      <c r="D112" s="168"/>
    </row>
    <row r="113" spans="1:4" ht="18.75">
      <c r="A113" s="166"/>
      <c r="B113" s="167"/>
      <c r="C113" s="167"/>
      <c r="D113" s="168"/>
    </row>
    <row r="114" spans="1:4" ht="18.75">
      <c r="A114" s="166"/>
      <c r="B114" s="167"/>
      <c r="C114" s="167"/>
      <c r="D114" s="168"/>
    </row>
    <row r="115" spans="1:4" ht="18.75">
      <c r="A115" s="166"/>
      <c r="B115" s="167"/>
      <c r="C115" s="167"/>
      <c r="D115" s="168"/>
    </row>
    <row r="116" spans="1:4" ht="18.75">
      <c r="A116" s="166"/>
      <c r="B116" s="167"/>
      <c r="C116" s="167"/>
      <c r="D116" s="168"/>
    </row>
    <row r="117" spans="1:4" ht="18.75">
      <c r="A117" s="166"/>
      <c r="B117" s="167"/>
      <c r="C117" s="167"/>
      <c r="D117" s="168"/>
    </row>
    <row r="118" spans="1:4" ht="18.75">
      <c r="A118" s="166"/>
      <c r="B118" s="167"/>
      <c r="C118" s="167"/>
      <c r="D118" s="168"/>
    </row>
    <row r="119" spans="1:4" ht="18.75">
      <c r="A119" s="166"/>
      <c r="B119" s="167"/>
      <c r="C119" s="167"/>
      <c r="D119" s="168"/>
    </row>
    <row r="120" spans="1:4" ht="18.75">
      <c r="A120" s="166"/>
      <c r="B120" s="167"/>
      <c r="C120" s="167"/>
      <c r="D120" s="168"/>
    </row>
    <row r="121" spans="1:4" ht="18.75">
      <c r="A121" s="166"/>
      <c r="B121" s="167"/>
      <c r="C121" s="167"/>
      <c r="D121" s="168"/>
    </row>
    <row r="122" spans="1:4" ht="18.75">
      <c r="A122" s="166"/>
      <c r="B122" s="167"/>
      <c r="C122" s="167"/>
      <c r="D122" s="168"/>
    </row>
    <row r="123" spans="1:4" ht="18.75">
      <c r="A123" s="166"/>
      <c r="B123" s="167"/>
      <c r="C123" s="167"/>
      <c r="D123" s="168"/>
    </row>
    <row r="124" spans="1:4" ht="18.75">
      <c r="A124" s="166"/>
      <c r="B124" s="167"/>
      <c r="C124" s="167"/>
      <c r="D124" s="168"/>
    </row>
    <row r="125" spans="1:4" ht="18.75">
      <c r="A125" s="166"/>
      <c r="B125" s="167"/>
      <c r="C125" s="167"/>
      <c r="D125" s="168"/>
    </row>
    <row r="126" spans="1:4" ht="18.75">
      <c r="A126" s="166"/>
      <c r="B126" s="167"/>
      <c r="C126" s="167"/>
      <c r="D126" s="168"/>
    </row>
    <row r="127" spans="1:4" ht="18.75">
      <c r="A127" s="166"/>
      <c r="B127" s="167"/>
      <c r="C127" s="167"/>
      <c r="D127" s="168"/>
    </row>
    <row r="128" spans="1:4" ht="18.75">
      <c r="A128" s="166"/>
      <c r="B128" s="167"/>
      <c r="C128" s="167"/>
      <c r="D128" s="168"/>
    </row>
    <row r="129" spans="1:4" ht="18.75">
      <c r="A129" s="166"/>
      <c r="B129" s="167"/>
      <c r="C129" s="167"/>
      <c r="D129" s="168"/>
    </row>
    <row r="130" spans="1:4" ht="18.75">
      <c r="A130" s="166"/>
      <c r="B130" s="167"/>
      <c r="C130" s="167"/>
      <c r="D130" s="168"/>
    </row>
    <row r="131" spans="1:4" ht="18.75">
      <c r="A131" s="166"/>
      <c r="B131" s="167"/>
      <c r="C131" s="167"/>
      <c r="D131" s="168"/>
    </row>
    <row r="132" spans="1:4" ht="18.75">
      <c r="A132" s="166"/>
      <c r="B132" s="167"/>
      <c r="C132" s="167"/>
      <c r="D132" s="168"/>
    </row>
    <row r="133" spans="1:4" ht="18.75">
      <c r="A133" s="166"/>
      <c r="B133" s="167"/>
      <c r="C133" s="167"/>
      <c r="D133" s="168"/>
    </row>
    <row r="134" spans="1:4" ht="18.75">
      <c r="A134" s="166"/>
      <c r="B134" s="167"/>
      <c r="C134" s="167"/>
      <c r="D134" s="168"/>
    </row>
    <row r="135" spans="1:4" ht="18.75">
      <c r="A135" s="166"/>
      <c r="B135" s="167"/>
      <c r="C135" s="167"/>
      <c r="D135" s="168"/>
    </row>
    <row r="136" spans="1:4" ht="18.75">
      <c r="A136" s="166"/>
      <c r="B136" s="167"/>
      <c r="C136" s="167"/>
      <c r="D136" s="168"/>
    </row>
    <row r="137" spans="1:4" ht="18.75">
      <c r="A137" s="166"/>
      <c r="B137" s="167"/>
      <c r="C137" s="167"/>
      <c r="D137" s="168"/>
    </row>
    <row r="138" spans="1:4" ht="18.75">
      <c r="A138" s="166"/>
      <c r="B138" s="167"/>
      <c r="C138" s="167"/>
      <c r="D138" s="168"/>
    </row>
    <row r="139" spans="1:4" ht="18.75">
      <c r="A139" s="166"/>
      <c r="B139" s="167"/>
      <c r="C139" s="167"/>
      <c r="D139" s="168"/>
    </row>
    <row r="140" spans="1:4" ht="18.75">
      <c r="A140" s="166"/>
      <c r="B140" s="167"/>
      <c r="C140" s="167"/>
      <c r="D140" s="168"/>
    </row>
    <row r="141" spans="1:4" ht="18.75">
      <c r="A141" s="166"/>
      <c r="B141" s="167"/>
      <c r="C141" s="167"/>
      <c r="D141" s="168"/>
    </row>
    <row r="142" spans="1:4" ht="18.75">
      <c r="A142" s="166"/>
      <c r="B142" s="167"/>
      <c r="C142" s="167"/>
      <c r="D142" s="168"/>
    </row>
    <row r="143" spans="1:4" ht="18.75">
      <c r="A143" s="166"/>
      <c r="B143" s="167"/>
      <c r="C143" s="167"/>
      <c r="D143" s="168"/>
    </row>
    <row r="144" spans="1:4" ht="18.75">
      <c r="A144" s="166"/>
      <c r="B144" s="167"/>
      <c r="C144" s="167"/>
      <c r="D144" s="168"/>
    </row>
    <row r="145" spans="1:4" ht="18.75">
      <c r="A145" s="166"/>
      <c r="B145" s="167"/>
      <c r="C145" s="167"/>
      <c r="D145" s="168"/>
    </row>
    <row r="146" spans="1:4" ht="18.75">
      <c r="A146" s="166"/>
      <c r="B146" s="167"/>
      <c r="C146" s="167"/>
      <c r="D146" s="168"/>
    </row>
    <row r="147" spans="1:4" ht="18.75">
      <c r="A147" s="166"/>
      <c r="B147" s="167"/>
      <c r="C147" s="167"/>
      <c r="D147" s="168"/>
    </row>
    <row r="148" spans="1:4" ht="18.75">
      <c r="A148" s="166"/>
      <c r="B148" s="167"/>
      <c r="C148" s="167"/>
      <c r="D148" s="168"/>
    </row>
    <row r="149" spans="1:4" ht="18.75">
      <c r="A149" s="166"/>
      <c r="B149" s="167"/>
      <c r="C149" s="167"/>
      <c r="D149" s="168"/>
    </row>
    <row r="150" spans="1:4" ht="18.75">
      <c r="A150" s="166"/>
      <c r="B150" s="167"/>
      <c r="C150" s="167"/>
      <c r="D150" s="168"/>
    </row>
    <row r="151" spans="1:4" ht="18.75">
      <c r="A151" s="166"/>
      <c r="B151" s="167"/>
      <c r="C151" s="167"/>
      <c r="D151" s="168"/>
    </row>
    <row r="152" spans="1:4" ht="18.75">
      <c r="A152" s="166"/>
      <c r="B152" s="167"/>
      <c r="C152" s="167"/>
      <c r="D152" s="168"/>
    </row>
    <row r="153" spans="1:4" ht="18.75">
      <c r="A153" s="166"/>
      <c r="B153" s="167"/>
      <c r="C153" s="167"/>
      <c r="D153" s="168"/>
    </row>
    <row r="154" spans="1:4" ht="18.75">
      <c r="A154" s="166"/>
      <c r="B154" s="167"/>
      <c r="C154" s="167"/>
      <c r="D154" s="168"/>
    </row>
    <row r="155" spans="1:4" ht="18.75">
      <c r="A155" s="166"/>
      <c r="B155" s="167"/>
      <c r="C155" s="167"/>
      <c r="D155" s="168"/>
    </row>
    <row r="156" spans="1:4" ht="18.75">
      <c r="A156" s="166"/>
      <c r="B156" s="167"/>
      <c r="C156" s="167"/>
      <c r="D156" s="168"/>
    </row>
    <row r="157" spans="1:4" ht="18.75">
      <c r="A157" s="166"/>
      <c r="B157" s="167"/>
      <c r="C157" s="167"/>
      <c r="D157" s="168"/>
    </row>
    <row r="158" spans="1:4" ht="18.75">
      <c r="A158" s="166"/>
      <c r="B158" s="167"/>
      <c r="C158" s="167"/>
      <c r="D158" s="168"/>
    </row>
    <row r="159" spans="1:4" ht="18.75">
      <c r="A159" s="166"/>
      <c r="B159" s="167"/>
      <c r="C159" s="167"/>
      <c r="D159" s="168"/>
    </row>
    <row r="160" spans="1:4" ht="18.75">
      <c r="A160" s="166"/>
      <c r="B160" s="167"/>
      <c r="C160" s="167"/>
      <c r="D160" s="168"/>
    </row>
    <row r="161" spans="1:4" ht="18.75">
      <c r="A161" s="166"/>
      <c r="B161" s="167"/>
      <c r="C161" s="167"/>
      <c r="D161" s="168"/>
    </row>
    <row r="162" spans="1:4" ht="18.75">
      <c r="A162" s="166"/>
      <c r="B162" s="167"/>
      <c r="C162" s="167"/>
      <c r="D162" s="168"/>
    </row>
    <row r="163" spans="1:4" ht="18.75">
      <c r="A163" s="166"/>
      <c r="B163" s="167"/>
      <c r="C163" s="167"/>
      <c r="D163" s="168"/>
    </row>
    <row r="164" spans="1:4" ht="18.75">
      <c r="A164" s="166"/>
      <c r="B164" s="167"/>
      <c r="C164" s="167"/>
      <c r="D164" s="168"/>
    </row>
    <row r="165" spans="1:4" ht="18.75">
      <c r="A165" s="166"/>
      <c r="B165" s="167"/>
      <c r="C165" s="167"/>
      <c r="D165" s="168"/>
    </row>
    <row r="166" spans="1:4" ht="18.75">
      <c r="A166" s="166"/>
      <c r="B166" s="167"/>
      <c r="C166" s="167"/>
      <c r="D166" s="168"/>
    </row>
    <row r="167" spans="1:4" ht="18.75">
      <c r="A167" s="166"/>
      <c r="B167" s="167"/>
      <c r="C167" s="167"/>
      <c r="D167" s="168"/>
    </row>
    <row r="168" spans="1:4" ht="18.75">
      <c r="A168" s="166"/>
      <c r="B168" s="167"/>
      <c r="C168" s="167"/>
      <c r="D168" s="168"/>
    </row>
    <row r="169" spans="1:4" ht="18.75">
      <c r="A169" s="166"/>
      <c r="B169" s="167"/>
      <c r="C169" s="167"/>
      <c r="D169" s="168"/>
    </row>
    <row r="170" spans="1:4" ht="18.75">
      <c r="A170" s="166"/>
      <c r="B170" s="167"/>
      <c r="C170" s="167"/>
      <c r="D170" s="168"/>
    </row>
    <row r="171" spans="1:4" ht="18.75">
      <c r="A171" s="166"/>
      <c r="B171" s="167"/>
      <c r="C171" s="167"/>
      <c r="D171" s="168"/>
    </row>
    <row r="172" spans="1:4" ht="18.75">
      <c r="A172" s="166"/>
      <c r="B172" s="167"/>
      <c r="C172" s="167"/>
      <c r="D172" s="168"/>
    </row>
    <row r="173" spans="1:4" ht="18.75">
      <c r="A173" s="166"/>
      <c r="B173" s="167"/>
      <c r="C173" s="167"/>
      <c r="D173" s="168"/>
    </row>
    <row r="174" spans="1:4" ht="18.75">
      <c r="A174" s="166"/>
      <c r="B174" s="167"/>
      <c r="C174" s="167"/>
      <c r="D174" s="168"/>
    </row>
    <row r="175" spans="1:4" ht="18.75">
      <c r="A175" s="166"/>
      <c r="B175" s="167"/>
      <c r="C175" s="167"/>
      <c r="D175" s="168"/>
    </row>
    <row r="176" spans="1:4" ht="18.75">
      <c r="A176" s="166"/>
      <c r="B176" s="167"/>
      <c r="C176" s="167"/>
      <c r="D176" s="168"/>
    </row>
    <row r="177" spans="1:4" ht="18.75">
      <c r="A177" s="166"/>
      <c r="B177" s="167"/>
      <c r="C177" s="167"/>
      <c r="D177" s="168"/>
    </row>
    <row r="178" spans="1:4" ht="18.75">
      <c r="A178" s="166"/>
      <c r="B178" s="167"/>
      <c r="C178" s="167"/>
      <c r="D178" s="168"/>
    </row>
    <row r="179" spans="1:4" ht="18.75">
      <c r="A179" s="166"/>
      <c r="B179" s="167"/>
      <c r="C179" s="167"/>
      <c r="D179" s="168"/>
    </row>
    <row r="180" spans="1:4" ht="18.75">
      <c r="A180" s="166"/>
      <c r="B180" s="167"/>
      <c r="C180" s="167"/>
      <c r="D180" s="168"/>
    </row>
    <row r="181" spans="1:4" ht="18.75">
      <c r="A181" s="166"/>
      <c r="B181" s="167"/>
      <c r="C181" s="167"/>
      <c r="D181" s="168"/>
    </row>
    <row r="182" spans="1:4" ht="18.75">
      <c r="A182" s="166"/>
      <c r="B182" s="167"/>
      <c r="C182" s="167"/>
      <c r="D182" s="168"/>
    </row>
    <row r="183" spans="1:4" ht="18.75">
      <c r="A183" s="166"/>
      <c r="B183" s="167"/>
      <c r="C183" s="167"/>
      <c r="D183" s="168"/>
    </row>
  </sheetData>
  <sheetProtection formatRows="0" autoFilter="0"/>
  <mergeCells count="11">
    <mergeCell ref="A4:D4"/>
    <mergeCell ref="A5:D5"/>
    <mergeCell ref="A13:B13"/>
    <mergeCell ref="A1:D1"/>
    <mergeCell ref="A2:D2"/>
    <mergeCell ref="A3:D3"/>
    <mergeCell ref="A10:D10"/>
    <mergeCell ref="A9:D9"/>
    <mergeCell ref="B7:D7"/>
    <mergeCell ref="A8:D8"/>
    <mergeCell ref="A6:D6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3"/>
  <sheetViews>
    <sheetView view="pageBreakPreview" zoomScaleSheetLayoutView="100" zoomScalePageLayoutView="0" workbookViewId="0" topLeftCell="A1">
      <selection activeCell="B17" sqref="B17"/>
    </sheetView>
  </sheetViews>
  <sheetFormatPr defaultColWidth="8.8515625" defaultRowHeight="15"/>
  <cols>
    <col min="1" max="1" width="29.7109375" style="166" customWidth="1"/>
    <col min="2" max="2" width="66.57421875" style="167" customWidth="1"/>
    <col min="3" max="3" width="15.00390625" style="167" customWidth="1"/>
    <col min="4" max="4" width="16.7109375" style="145" customWidth="1"/>
    <col min="5" max="5" width="8.8515625" style="143" hidden="1" customWidth="1"/>
    <col min="6" max="16384" width="8.8515625" style="143" customWidth="1"/>
  </cols>
  <sheetData>
    <row r="1" spans="1:7" s="64" customFormat="1" ht="15.75" customHeight="1">
      <c r="A1" s="1644" t="s">
        <v>130</v>
      </c>
      <c r="B1" s="1644"/>
      <c r="C1" s="1644"/>
      <c r="D1" s="1644"/>
      <c r="E1" s="76"/>
      <c r="F1" s="76"/>
      <c r="G1" s="76"/>
    </row>
    <row r="2" spans="1:7" s="64" customFormat="1" ht="15.75" customHeight="1">
      <c r="A2" s="1644" t="s">
        <v>1049</v>
      </c>
      <c r="B2" s="1644"/>
      <c r="C2" s="1644"/>
      <c r="D2" s="1644"/>
      <c r="E2" s="76"/>
      <c r="F2" s="76"/>
      <c r="G2" s="76"/>
    </row>
    <row r="3" spans="1:7" s="64" customFormat="1" ht="15.75" customHeight="1">
      <c r="A3" s="1644" t="s">
        <v>1136</v>
      </c>
      <c r="B3" s="1644"/>
      <c r="C3" s="1644"/>
      <c r="D3" s="1644"/>
      <c r="E3" s="76"/>
      <c r="F3" s="76"/>
      <c r="G3" s="76"/>
    </row>
    <row r="4" spans="1:7" s="65" customFormat="1" ht="16.5" customHeight="1">
      <c r="A4" s="1640" t="s">
        <v>1050</v>
      </c>
      <c r="B4" s="1640"/>
      <c r="C4" s="1640"/>
      <c r="D4" s="1640"/>
      <c r="E4" s="77"/>
      <c r="F4" s="77"/>
      <c r="G4" s="77"/>
    </row>
    <row r="5" spans="1:7" s="65" customFormat="1" ht="16.5" customHeight="1">
      <c r="A5" s="1640" t="s">
        <v>780</v>
      </c>
      <c r="B5" s="1640"/>
      <c r="C5" s="1640"/>
      <c r="D5" s="1640"/>
      <c r="E5" s="77"/>
      <c r="F5" s="77"/>
      <c r="G5" s="77"/>
    </row>
    <row r="6" spans="1:4" ht="15.75">
      <c r="A6" s="1669"/>
      <c r="B6" s="1669"/>
      <c r="C6" s="1669"/>
      <c r="D6" s="1669"/>
    </row>
    <row r="7" spans="2:4" ht="18.75">
      <c r="B7" s="1669"/>
      <c r="C7" s="1669"/>
      <c r="D7" s="1669"/>
    </row>
    <row r="8" ht="18.75">
      <c r="E8" s="146"/>
    </row>
    <row r="9" spans="1:5" s="147" customFormat="1" ht="20.25">
      <c r="A9" s="1672" t="s">
        <v>1053</v>
      </c>
      <c r="B9" s="1672"/>
      <c r="C9" s="1672"/>
      <c r="D9" s="1672"/>
      <c r="E9" s="148"/>
    </row>
    <row r="10" spans="1:4" s="147" customFormat="1" ht="20.25">
      <c r="A10" s="1673" t="s">
        <v>432</v>
      </c>
      <c r="B10" s="1673"/>
      <c r="C10" s="1673"/>
      <c r="D10" s="1673"/>
    </row>
    <row r="11" spans="1:4" s="147" customFormat="1" ht="20.25">
      <c r="A11" s="1173"/>
      <c r="B11" s="1173" t="s">
        <v>806</v>
      </c>
      <c r="C11" s="1173"/>
      <c r="D11" s="1173"/>
    </row>
    <row r="12" ht="18.75">
      <c r="D12" s="145" t="s">
        <v>463</v>
      </c>
    </row>
    <row r="13" spans="1:8" s="149" customFormat="1" ht="87.75" customHeight="1">
      <c r="A13" s="1150" t="s">
        <v>263</v>
      </c>
      <c r="B13" s="1151" t="s">
        <v>264</v>
      </c>
      <c r="C13" s="158" t="s">
        <v>777</v>
      </c>
      <c r="D13" s="158" t="s">
        <v>778</v>
      </c>
      <c r="H13" s="1157"/>
    </row>
    <row r="14" spans="1:4" ht="18.75" customHeight="1">
      <c r="A14" s="1674" t="s">
        <v>129</v>
      </c>
      <c r="B14" s="1674"/>
      <c r="C14" s="697">
        <f>C15+C54</f>
        <v>1280564</v>
      </c>
      <c r="D14" s="697">
        <f>D15+D54</f>
        <v>1281405</v>
      </c>
    </row>
    <row r="15" spans="1:4" ht="20.25" customHeight="1">
      <c r="A15" s="169" t="s">
        <v>85</v>
      </c>
      <c r="B15" s="170" t="s">
        <v>265</v>
      </c>
      <c r="C15" s="696">
        <f>C16+C27+C30+C41+C47+C38</f>
        <v>1006439</v>
      </c>
      <c r="D15" s="696">
        <f>D16+D27+D30+D41+D47+D38</f>
        <v>1007280</v>
      </c>
    </row>
    <row r="16" spans="1:4" ht="16.5" customHeight="1">
      <c r="A16" s="172" t="s">
        <v>266</v>
      </c>
      <c r="B16" s="173" t="s">
        <v>267</v>
      </c>
      <c r="C16" s="695">
        <f>C17</f>
        <v>27824</v>
      </c>
      <c r="D16" s="695">
        <f>D17</f>
        <v>28185</v>
      </c>
    </row>
    <row r="17" spans="1:4" ht="18.75" customHeight="1">
      <c r="A17" s="186" t="s">
        <v>268</v>
      </c>
      <c r="B17" s="187" t="s">
        <v>269</v>
      </c>
      <c r="C17" s="694">
        <f>C18+C19+C26</f>
        <v>27824</v>
      </c>
      <c r="D17" s="694">
        <f>D18+D19+D26</f>
        <v>28185</v>
      </c>
    </row>
    <row r="18" spans="1:4" ht="94.5" customHeight="1">
      <c r="A18" s="159" t="s">
        <v>270</v>
      </c>
      <c r="B18" s="160" t="s">
        <v>86</v>
      </c>
      <c r="C18" s="159">
        <v>27824</v>
      </c>
      <c r="D18" s="693">
        <v>28185</v>
      </c>
    </row>
    <row r="19" spans="1:4" ht="132.75" customHeight="1" hidden="1">
      <c r="A19" s="1144" t="s">
        <v>327</v>
      </c>
      <c r="B19" s="162" t="s">
        <v>317</v>
      </c>
      <c r="C19" s="164"/>
      <c r="D19" s="693"/>
    </row>
    <row r="20" spans="1:4" ht="31.5" customHeight="1" hidden="1">
      <c r="A20" s="236" t="s">
        <v>328</v>
      </c>
      <c r="B20" s="237" t="s">
        <v>318</v>
      </c>
      <c r="C20" s="237"/>
      <c r="D20" s="676">
        <f>D21</f>
        <v>0</v>
      </c>
    </row>
    <row r="21" spans="1:4" ht="18" customHeight="1" hidden="1">
      <c r="A21" s="239" t="s">
        <v>329</v>
      </c>
      <c r="B21" s="240" t="s">
        <v>319</v>
      </c>
      <c r="C21" s="240"/>
      <c r="D21" s="677">
        <f>D22+D23+D24+D25</f>
        <v>0</v>
      </c>
    </row>
    <row r="22" spans="1:4" ht="12.75" customHeight="1" hidden="1">
      <c r="A22" s="159" t="s">
        <v>331</v>
      </c>
      <c r="B22" s="160" t="s">
        <v>334</v>
      </c>
      <c r="C22" s="160"/>
      <c r="D22" s="675">
        <v>0</v>
      </c>
    </row>
    <row r="23" spans="1:4" ht="21" customHeight="1" hidden="1">
      <c r="A23" s="159" t="s">
        <v>330</v>
      </c>
      <c r="B23" s="160" t="s">
        <v>336</v>
      </c>
      <c r="C23" s="160"/>
      <c r="D23" s="675">
        <v>0</v>
      </c>
    </row>
    <row r="24" spans="1:4" ht="13.5" customHeight="1" hidden="1">
      <c r="A24" s="159" t="s">
        <v>332</v>
      </c>
      <c r="B24" s="160" t="s">
        <v>335</v>
      </c>
      <c r="C24" s="160"/>
      <c r="D24" s="675">
        <v>0</v>
      </c>
    </row>
    <row r="25" spans="1:4" ht="21" customHeight="1" hidden="1">
      <c r="A25" s="159" t="s">
        <v>333</v>
      </c>
      <c r="B25" s="160" t="s">
        <v>337</v>
      </c>
      <c r="C25" s="160"/>
      <c r="D25" s="675">
        <v>0</v>
      </c>
    </row>
    <row r="26" spans="1:4" ht="48" customHeight="1">
      <c r="A26" s="1144" t="s">
        <v>805</v>
      </c>
      <c r="B26" s="1140" t="s">
        <v>804</v>
      </c>
      <c r="C26" s="159"/>
      <c r="D26" s="1152"/>
    </row>
    <row r="27" spans="1:4" ht="23.25" customHeight="1">
      <c r="A27" s="236" t="s">
        <v>338</v>
      </c>
      <c r="B27" s="981" t="s">
        <v>320</v>
      </c>
      <c r="C27" s="700" t="str">
        <f>C28</f>
        <v>11996</v>
      </c>
      <c r="D27" s="700">
        <f>D28</f>
        <v>12476</v>
      </c>
    </row>
    <row r="28" spans="1:4" ht="19.5" customHeight="1">
      <c r="A28" s="1145" t="s">
        <v>339</v>
      </c>
      <c r="B28" s="982" t="s">
        <v>321</v>
      </c>
      <c r="C28" s="699" t="str">
        <f>C29</f>
        <v>11996</v>
      </c>
      <c r="D28" s="699">
        <f>D29</f>
        <v>12476</v>
      </c>
    </row>
    <row r="29" spans="1:4" ht="18.75" customHeight="1">
      <c r="A29" s="1146" t="s">
        <v>340</v>
      </c>
      <c r="B29" s="983" t="s">
        <v>321</v>
      </c>
      <c r="C29" s="1158" t="s">
        <v>1120</v>
      </c>
      <c r="D29" s="698">
        <v>12476</v>
      </c>
    </row>
    <row r="30" spans="1:4" s="150" customFormat="1" ht="18.75">
      <c r="A30" s="172" t="s">
        <v>87</v>
      </c>
      <c r="B30" s="173" t="s">
        <v>88</v>
      </c>
      <c r="C30" s="695">
        <f>C31+C33</f>
        <v>717135</v>
      </c>
      <c r="D30" s="695">
        <f>D31+D33</f>
        <v>717135</v>
      </c>
    </row>
    <row r="31" spans="1:4" s="150" customFormat="1" ht="18.75" hidden="1">
      <c r="A31" s="186" t="s">
        <v>89</v>
      </c>
      <c r="B31" s="187" t="s">
        <v>90</v>
      </c>
      <c r="C31" s="694">
        <f>C32</f>
        <v>0</v>
      </c>
      <c r="D31" s="694">
        <f>D32</f>
        <v>0</v>
      </c>
    </row>
    <row r="32" spans="1:4" ht="57.75" customHeight="1" hidden="1">
      <c r="A32" s="159" t="s">
        <v>91</v>
      </c>
      <c r="B32" s="1147" t="s">
        <v>813</v>
      </c>
      <c r="C32" s="1159"/>
      <c r="D32" s="693"/>
    </row>
    <row r="33" spans="1:4" ht="17.25" customHeight="1">
      <c r="A33" s="186" t="s">
        <v>93</v>
      </c>
      <c r="B33" s="187" t="s">
        <v>94</v>
      </c>
      <c r="C33" s="694">
        <f>C34+C36</f>
        <v>717135</v>
      </c>
      <c r="D33" s="694">
        <f>D34+D36</f>
        <v>717135</v>
      </c>
    </row>
    <row r="34" spans="1:4" ht="18.75">
      <c r="A34" s="179" t="s">
        <v>460</v>
      </c>
      <c r="B34" s="180" t="s">
        <v>459</v>
      </c>
      <c r="C34" s="701">
        <f>C35</f>
        <v>250000</v>
      </c>
      <c r="D34" s="701">
        <f>D35</f>
        <v>250000</v>
      </c>
    </row>
    <row r="35" spans="1:4" ht="46.5" customHeight="1">
      <c r="A35" s="159" t="s">
        <v>439</v>
      </c>
      <c r="B35" s="684" t="s">
        <v>461</v>
      </c>
      <c r="C35" s="693">
        <v>250000</v>
      </c>
      <c r="D35" s="693">
        <v>250000</v>
      </c>
    </row>
    <row r="36" spans="1:4" ht="18.75">
      <c r="A36" s="179" t="s">
        <v>440</v>
      </c>
      <c r="B36" s="180" t="s">
        <v>457</v>
      </c>
      <c r="C36" s="701">
        <f>C37</f>
        <v>467135</v>
      </c>
      <c r="D36" s="701">
        <f>D37</f>
        <v>467135</v>
      </c>
    </row>
    <row r="37" spans="1:4" ht="52.5" customHeight="1">
      <c r="A37" s="159" t="s">
        <v>441</v>
      </c>
      <c r="B37" s="684" t="s">
        <v>458</v>
      </c>
      <c r="C37" s="693">
        <v>467135</v>
      </c>
      <c r="D37" s="693">
        <v>467135</v>
      </c>
    </row>
    <row r="38" spans="1:4" ht="27" customHeight="1">
      <c r="A38" s="191" t="s">
        <v>271</v>
      </c>
      <c r="B38" s="192" t="s">
        <v>272</v>
      </c>
      <c r="C38" s="1154">
        <f>C39</f>
        <v>699</v>
      </c>
      <c r="D38" s="1154">
        <f>D39</f>
        <v>699</v>
      </c>
    </row>
    <row r="39" spans="1:4" s="182" customFormat="1" ht="68.25" customHeight="1">
      <c r="A39" s="183" t="s">
        <v>103</v>
      </c>
      <c r="B39" s="44" t="s">
        <v>104</v>
      </c>
      <c r="C39" s="1153">
        <f>C40</f>
        <v>699</v>
      </c>
      <c r="D39" s="1153">
        <f>D40</f>
        <v>699</v>
      </c>
    </row>
    <row r="40" spans="1:4" ht="93" customHeight="1">
      <c r="A40" s="248" t="s">
        <v>105</v>
      </c>
      <c r="B40" s="162" t="s">
        <v>106</v>
      </c>
      <c r="C40" s="1159">
        <v>699</v>
      </c>
      <c r="D40" s="1152">
        <v>699</v>
      </c>
    </row>
    <row r="41" spans="1:4" ht="59.25" customHeight="1">
      <c r="A41" s="191" t="s">
        <v>273</v>
      </c>
      <c r="B41" s="173" t="s">
        <v>107</v>
      </c>
      <c r="C41" s="695">
        <f>C42</f>
        <v>248785</v>
      </c>
      <c r="D41" s="695">
        <f>D42</f>
        <v>248785</v>
      </c>
    </row>
    <row r="42" spans="1:4" ht="121.5" customHeight="1">
      <c r="A42" s="186" t="s">
        <v>274</v>
      </c>
      <c r="B42" s="249" t="s">
        <v>108</v>
      </c>
      <c r="C42" s="694">
        <f>C43+C45</f>
        <v>248785</v>
      </c>
      <c r="D42" s="694">
        <f>D43+D45</f>
        <v>248785</v>
      </c>
    </row>
    <row r="43" spans="1:4" ht="108.75" customHeight="1">
      <c r="A43" s="179" t="s">
        <v>341</v>
      </c>
      <c r="B43" s="250" t="s">
        <v>342</v>
      </c>
      <c r="C43" s="701">
        <f>C44</f>
        <v>248785</v>
      </c>
      <c r="D43" s="701">
        <f>D44</f>
        <v>248785</v>
      </c>
    </row>
    <row r="44" spans="1:4" ht="114" customHeight="1">
      <c r="A44" s="159" t="s">
        <v>284</v>
      </c>
      <c r="B44" s="160" t="s">
        <v>343</v>
      </c>
      <c r="C44" s="1159">
        <v>248785</v>
      </c>
      <c r="D44" s="693">
        <v>248785</v>
      </c>
    </row>
    <row r="45" spans="1:4" ht="60.75" customHeight="1" hidden="1">
      <c r="A45" s="1148" t="s">
        <v>322</v>
      </c>
      <c r="B45" s="984" t="s">
        <v>323</v>
      </c>
      <c r="C45" s="701">
        <f>C46</f>
        <v>0</v>
      </c>
      <c r="D45" s="701">
        <f>D46</f>
        <v>0</v>
      </c>
    </row>
    <row r="46" spans="1:4" ht="48.75" customHeight="1" hidden="1">
      <c r="A46" s="1149" t="s">
        <v>464</v>
      </c>
      <c r="B46" s="985" t="s">
        <v>286</v>
      </c>
      <c r="C46" s="1160"/>
      <c r="D46" s="693"/>
    </row>
    <row r="47" spans="1:4" ht="40.5" customHeight="1" hidden="1">
      <c r="A47" s="191" t="s">
        <v>1035</v>
      </c>
      <c r="B47" s="242" t="s">
        <v>1036</v>
      </c>
      <c r="C47" s="702">
        <f>C48</f>
        <v>0</v>
      </c>
      <c r="D47" s="702">
        <f>D48</f>
        <v>0</v>
      </c>
    </row>
    <row r="48" spans="1:4" ht="44.25" customHeight="1" hidden="1">
      <c r="A48" s="191" t="s">
        <v>1037</v>
      </c>
      <c r="B48" s="222" t="s">
        <v>1038</v>
      </c>
      <c r="C48" s="694">
        <f>C49</f>
        <v>0</v>
      </c>
      <c r="D48" s="694">
        <f>D49</f>
        <v>0</v>
      </c>
    </row>
    <row r="49" spans="1:4" ht="56.25" hidden="1">
      <c r="A49" s="191" t="s">
        <v>17</v>
      </c>
      <c r="B49" s="222" t="s">
        <v>1039</v>
      </c>
      <c r="C49" s="1160"/>
      <c r="D49" s="693"/>
    </row>
    <row r="50" spans="1:4" s="184" customFormat="1" ht="0.75" customHeight="1" hidden="1">
      <c r="A50" s="191" t="s">
        <v>275</v>
      </c>
      <c r="B50" s="192" t="s">
        <v>276</v>
      </c>
      <c r="C50" s="192"/>
      <c r="D50" s="678">
        <f>D51</f>
        <v>0</v>
      </c>
    </row>
    <row r="51" spans="1:4" s="182" customFormat="1" ht="0.75" customHeight="1" hidden="1">
      <c r="A51" s="193" t="s">
        <v>277</v>
      </c>
      <c r="B51" s="194" t="s">
        <v>109</v>
      </c>
      <c r="C51" s="194"/>
      <c r="D51" s="679">
        <f>D52</f>
        <v>0</v>
      </c>
    </row>
    <row r="52" spans="1:4" ht="78" customHeight="1" hidden="1">
      <c r="A52" s="185" t="s">
        <v>346</v>
      </c>
      <c r="B52" s="24" t="s">
        <v>348</v>
      </c>
      <c r="C52" s="24"/>
      <c r="D52" s="680">
        <f>D53</f>
        <v>0</v>
      </c>
    </row>
    <row r="53" spans="1:4" ht="16.5" customHeight="1" hidden="1">
      <c r="A53" s="248" t="s">
        <v>347</v>
      </c>
      <c r="B53" s="162" t="s">
        <v>304</v>
      </c>
      <c r="C53" s="162"/>
      <c r="D53" s="675">
        <v>0</v>
      </c>
    </row>
    <row r="54" spans="1:4" ht="18.75">
      <c r="A54" s="169" t="s">
        <v>74</v>
      </c>
      <c r="B54" s="195" t="s">
        <v>110</v>
      </c>
      <c r="C54" s="707">
        <f>C55+C70</f>
        <v>274125</v>
      </c>
      <c r="D54" s="707">
        <f>D55+D70</f>
        <v>274125</v>
      </c>
    </row>
    <row r="55" spans="1:4" ht="37.5">
      <c r="A55" s="202" t="s">
        <v>75</v>
      </c>
      <c r="B55" s="203" t="s">
        <v>111</v>
      </c>
      <c r="C55" s="706">
        <f>C56+C61+C64+C67</f>
        <v>274125</v>
      </c>
      <c r="D55" s="706">
        <f>D56+D61+D64+D67</f>
        <v>274125</v>
      </c>
    </row>
    <row r="56" spans="1:4" ht="39" customHeight="1">
      <c r="A56" s="175" t="s">
        <v>76</v>
      </c>
      <c r="B56" s="267" t="s">
        <v>112</v>
      </c>
      <c r="C56" s="705">
        <f>C57+C59</f>
        <v>205106</v>
      </c>
      <c r="D56" s="705">
        <f>D57+D59</f>
        <v>205106</v>
      </c>
    </row>
    <row r="57" spans="1:4" ht="18.75">
      <c r="A57" s="177" t="s">
        <v>77</v>
      </c>
      <c r="B57" s="28" t="s">
        <v>113</v>
      </c>
      <c r="C57" s="704">
        <f>C58</f>
        <v>205106</v>
      </c>
      <c r="D57" s="704">
        <f>D58</f>
        <v>205106</v>
      </c>
    </row>
    <row r="58" spans="1:4" ht="50.25" customHeight="1">
      <c r="A58" s="251" t="s">
        <v>114</v>
      </c>
      <c r="B58" s="165" t="s">
        <v>115</v>
      </c>
      <c r="C58" s="1159">
        <v>205106</v>
      </c>
      <c r="D58" s="703">
        <v>205106</v>
      </c>
    </row>
    <row r="59" spans="1:4" ht="48" customHeight="1" hidden="1">
      <c r="A59" s="252" t="s">
        <v>116</v>
      </c>
      <c r="B59" s="253" t="s">
        <v>117</v>
      </c>
      <c r="C59" s="253"/>
      <c r="D59" s="681">
        <f>D60</f>
        <v>0</v>
      </c>
    </row>
    <row r="60" spans="1:4" ht="42" customHeight="1" hidden="1">
      <c r="A60" s="159" t="s">
        <v>118</v>
      </c>
      <c r="B60" s="160" t="s">
        <v>119</v>
      </c>
      <c r="C60" s="160"/>
      <c r="D60" s="682">
        <v>0</v>
      </c>
    </row>
    <row r="61" spans="1:4" ht="48.75" customHeight="1" hidden="1">
      <c r="A61" s="175" t="s">
        <v>78</v>
      </c>
      <c r="B61" s="176" t="s">
        <v>120</v>
      </c>
      <c r="C61" s="176"/>
      <c r="D61" s="683">
        <f>D62</f>
        <v>0</v>
      </c>
    </row>
    <row r="62" spans="1:4" ht="33.75" customHeight="1" hidden="1">
      <c r="A62" s="177" t="s">
        <v>79</v>
      </c>
      <c r="B62" s="28" t="s">
        <v>80</v>
      </c>
      <c r="C62" s="28"/>
      <c r="D62" s="681">
        <f>D63</f>
        <v>0</v>
      </c>
    </row>
    <row r="63" spans="1:4" ht="42" customHeight="1" hidden="1">
      <c r="A63" s="159" t="s">
        <v>121</v>
      </c>
      <c r="B63" s="160" t="s">
        <v>122</v>
      </c>
      <c r="C63" s="160"/>
      <c r="D63" s="682"/>
    </row>
    <row r="64" spans="1:4" ht="35.25" customHeight="1">
      <c r="A64" s="175" t="s">
        <v>81</v>
      </c>
      <c r="B64" s="176" t="s">
        <v>123</v>
      </c>
      <c r="C64" s="705">
        <f>C65</f>
        <v>69019</v>
      </c>
      <c r="D64" s="705">
        <f>D65</f>
        <v>69019</v>
      </c>
    </row>
    <row r="65" spans="1:4" ht="42.75" customHeight="1">
      <c r="A65" s="177" t="s">
        <v>124</v>
      </c>
      <c r="B65" s="28" t="s">
        <v>125</v>
      </c>
      <c r="C65" s="704">
        <f>C66</f>
        <v>69019</v>
      </c>
      <c r="D65" s="704">
        <f>D66</f>
        <v>69019</v>
      </c>
    </row>
    <row r="66" spans="1:4" ht="57" customHeight="1">
      <c r="A66" s="159" t="s">
        <v>126</v>
      </c>
      <c r="B66" s="160" t="s">
        <v>127</v>
      </c>
      <c r="C66" s="1159">
        <v>69019</v>
      </c>
      <c r="D66" s="703">
        <v>69019</v>
      </c>
    </row>
    <row r="67" spans="1:4" ht="15.75" customHeight="1" hidden="1">
      <c r="A67" s="200" t="s">
        <v>82</v>
      </c>
      <c r="B67" s="201" t="s">
        <v>128</v>
      </c>
      <c r="C67" s="709">
        <f>C69</f>
        <v>0</v>
      </c>
      <c r="D67" s="709">
        <f>D69</f>
        <v>0</v>
      </c>
    </row>
    <row r="68" spans="1:4" ht="72.75" customHeight="1" hidden="1">
      <c r="A68" s="254" t="s">
        <v>349</v>
      </c>
      <c r="B68" s="256" t="s">
        <v>350</v>
      </c>
      <c r="C68" s="704">
        <f>C69</f>
        <v>0</v>
      </c>
      <c r="D68" s="704">
        <f>D69</f>
        <v>0</v>
      </c>
    </row>
    <row r="69" spans="1:4" ht="76.5" customHeight="1" hidden="1">
      <c r="A69" s="164" t="s">
        <v>351</v>
      </c>
      <c r="B69" s="165" t="s">
        <v>352</v>
      </c>
      <c r="C69" s="159">
        <v>0</v>
      </c>
      <c r="D69" s="708">
        <v>0</v>
      </c>
    </row>
    <row r="70" spans="1:4" ht="24" customHeight="1" hidden="1">
      <c r="A70" s="205" t="s">
        <v>83</v>
      </c>
      <c r="B70" s="206" t="s">
        <v>84</v>
      </c>
      <c r="C70" s="206"/>
      <c r="D70" s="1143">
        <f>SUM(D71)</f>
        <v>0</v>
      </c>
    </row>
    <row r="71" spans="1:4" s="140" customFormat="1" ht="15" customHeight="1" hidden="1">
      <c r="A71" s="257" t="s">
        <v>353</v>
      </c>
      <c r="B71" s="258" t="s">
        <v>0</v>
      </c>
      <c r="C71" s="258"/>
      <c r="D71" s="255">
        <f>SUM(D72)</f>
        <v>0</v>
      </c>
    </row>
    <row r="72" spans="1:4" ht="18" customHeight="1" hidden="1">
      <c r="A72" s="235" t="s">
        <v>278</v>
      </c>
      <c r="B72" s="224" t="s">
        <v>279</v>
      </c>
      <c r="C72" s="224"/>
      <c r="D72" s="163">
        <v>0</v>
      </c>
    </row>
    <row r="74" ht="18.75">
      <c r="D74" s="168"/>
    </row>
    <row r="75" ht="18.75">
      <c r="D75" s="168"/>
    </row>
    <row r="76" ht="18.75">
      <c r="D76" s="168"/>
    </row>
    <row r="77" ht="18.75">
      <c r="D77" s="168"/>
    </row>
    <row r="78" ht="18.75">
      <c r="D78" s="168"/>
    </row>
    <row r="79" ht="18.75">
      <c r="D79" s="168"/>
    </row>
    <row r="80" ht="18.75">
      <c r="D80" s="168"/>
    </row>
    <row r="81" ht="18.75">
      <c r="D81" s="168"/>
    </row>
    <row r="82" ht="18.75">
      <c r="D82" s="168"/>
    </row>
    <row r="83" ht="18.75">
      <c r="D83" s="168"/>
    </row>
    <row r="84" ht="18.75">
      <c r="D84" s="168"/>
    </row>
    <row r="85" ht="18.75">
      <c r="D85" s="168"/>
    </row>
    <row r="86" ht="18.75">
      <c r="D86" s="168"/>
    </row>
    <row r="87" ht="18.75">
      <c r="D87" s="168"/>
    </row>
    <row r="88" ht="18.75">
      <c r="D88" s="168"/>
    </row>
    <row r="89" ht="18.75">
      <c r="D89" s="168"/>
    </row>
    <row r="90" ht="18.75">
      <c r="D90" s="168"/>
    </row>
    <row r="91" ht="18.75">
      <c r="D91" s="168"/>
    </row>
    <row r="92" ht="18.75">
      <c r="D92" s="168"/>
    </row>
    <row r="93" ht="18.75">
      <c r="D93" s="168"/>
    </row>
    <row r="94" ht="18.75">
      <c r="D94" s="168"/>
    </row>
    <row r="95" ht="18.75">
      <c r="D95" s="168"/>
    </row>
    <row r="96" ht="18.75">
      <c r="D96" s="168"/>
    </row>
    <row r="97" ht="18.75">
      <c r="D97" s="168"/>
    </row>
    <row r="98" ht="18.75">
      <c r="D98" s="168"/>
    </row>
    <row r="99" ht="18.75">
      <c r="D99" s="168"/>
    </row>
    <row r="100" ht="18.75">
      <c r="D100" s="168"/>
    </row>
    <row r="101" ht="18.75">
      <c r="D101" s="168"/>
    </row>
    <row r="102" ht="18.75">
      <c r="D102" s="168"/>
    </row>
    <row r="103" ht="18.75">
      <c r="D103" s="168"/>
    </row>
    <row r="104" ht="18.75">
      <c r="D104" s="168"/>
    </row>
    <row r="105" ht="18.75">
      <c r="D105" s="168"/>
    </row>
    <row r="106" ht="18.75">
      <c r="D106" s="168"/>
    </row>
    <row r="107" ht="18.75">
      <c r="D107" s="168"/>
    </row>
    <row r="108" ht="18.75">
      <c r="D108" s="168"/>
    </row>
    <row r="109" ht="18.75">
      <c r="D109" s="168"/>
    </row>
    <row r="110" ht="18.75">
      <c r="D110" s="168"/>
    </row>
    <row r="111" ht="18.75">
      <c r="D111" s="168"/>
    </row>
    <row r="112" ht="18.75">
      <c r="D112" s="168"/>
    </row>
    <row r="113" ht="18.75">
      <c r="D113" s="168"/>
    </row>
    <row r="114" ht="18.75">
      <c r="D114" s="168"/>
    </row>
    <row r="115" ht="18.75">
      <c r="D115" s="168"/>
    </row>
    <row r="116" ht="18.75">
      <c r="D116" s="168"/>
    </row>
    <row r="117" ht="18.75">
      <c r="D117" s="168"/>
    </row>
    <row r="118" ht="18.75">
      <c r="D118" s="168"/>
    </row>
    <row r="119" ht="18.75">
      <c r="D119" s="168"/>
    </row>
    <row r="120" ht="18.75">
      <c r="D120" s="168"/>
    </row>
    <row r="121" ht="18.75">
      <c r="D121" s="168"/>
    </row>
    <row r="122" ht="18.75">
      <c r="D122" s="168"/>
    </row>
    <row r="123" ht="18.75">
      <c r="D123" s="168"/>
    </row>
    <row r="124" ht="18.75">
      <c r="D124" s="168"/>
    </row>
    <row r="125" ht="18.75">
      <c r="D125" s="168"/>
    </row>
    <row r="126" ht="18.75">
      <c r="D126" s="168"/>
    </row>
    <row r="127" ht="18.75">
      <c r="D127" s="168"/>
    </row>
    <row r="128" ht="18.75">
      <c r="D128" s="168"/>
    </row>
    <row r="129" ht="18.75">
      <c r="D129" s="168"/>
    </row>
    <row r="130" ht="18.75">
      <c r="D130" s="168"/>
    </row>
    <row r="131" ht="18.75">
      <c r="D131" s="168"/>
    </row>
    <row r="132" ht="18.75">
      <c r="D132" s="168"/>
    </row>
    <row r="133" ht="18.75">
      <c r="D133" s="168"/>
    </row>
    <row r="134" ht="18.75">
      <c r="D134" s="168"/>
    </row>
    <row r="135" ht="18.75">
      <c r="D135" s="168"/>
    </row>
    <row r="136" ht="18.75">
      <c r="D136" s="168"/>
    </row>
    <row r="137" ht="18.75">
      <c r="D137" s="168"/>
    </row>
    <row r="138" ht="18.75">
      <c r="D138" s="168"/>
    </row>
    <row r="139" ht="18.75">
      <c r="D139" s="168"/>
    </row>
    <row r="140" ht="18.75">
      <c r="D140" s="168"/>
    </row>
    <row r="141" ht="18.75">
      <c r="D141" s="168"/>
    </row>
    <row r="142" ht="18.75">
      <c r="D142" s="168"/>
    </row>
    <row r="143" ht="18.75">
      <c r="D143" s="168"/>
    </row>
    <row r="144" ht="18.75">
      <c r="D144" s="168"/>
    </row>
    <row r="145" ht="18.75">
      <c r="D145" s="168"/>
    </row>
    <row r="146" ht="18.75">
      <c r="D146" s="168"/>
    </row>
    <row r="147" ht="18.75">
      <c r="D147" s="168"/>
    </row>
    <row r="148" ht="18.75">
      <c r="D148" s="168"/>
    </row>
    <row r="149" ht="18.75">
      <c r="D149" s="168"/>
    </row>
    <row r="150" ht="18.75">
      <c r="D150" s="168"/>
    </row>
    <row r="151" ht="18.75">
      <c r="D151" s="168"/>
    </row>
    <row r="152" ht="18.75">
      <c r="D152" s="168"/>
    </row>
    <row r="153" ht="18.75">
      <c r="D153" s="168"/>
    </row>
    <row r="154" ht="18.75">
      <c r="D154" s="168"/>
    </row>
    <row r="155" ht="18.75">
      <c r="D155" s="168"/>
    </row>
    <row r="156" ht="18.75">
      <c r="D156" s="168"/>
    </row>
    <row r="157" ht="18.75">
      <c r="D157" s="168"/>
    </row>
    <row r="158" ht="18.75">
      <c r="D158" s="168"/>
    </row>
    <row r="159" ht="18.75">
      <c r="D159" s="168"/>
    </row>
    <row r="160" ht="18.75">
      <c r="D160" s="168"/>
    </row>
    <row r="161" ht="18.75">
      <c r="D161" s="168"/>
    </row>
    <row r="162" ht="18.75">
      <c r="D162" s="168"/>
    </row>
    <row r="163" ht="18.75">
      <c r="D163" s="168"/>
    </row>
    <row r="164" ht="18.75">
      <c r="D164" s="168"/>
    </row>
    <row r="165" ht="18.75">
      <c r="D165" s="168"/>
    </row>
    <row r="166" ht="18.75">
      <c r="D166" s="168"/>
    </row>
    <row r="167" ht="18.75">
      <c r="D167" s="168"/>
    </row>
    <row r="168" ht="18.75">
      <c r="D168" s="168"/>
    </row>
    <row r="169" ht="18.75">
      <c r="D169" s="168"/>
    </row>
    <row r="170" ht="18.75">
      <c r="D170" s="168"/>
    </row>
    <row r="171" ht="18.75">
      <c r="D171" s="168"/>
    </row>
    <row r="172" ht="18.75">
      <c r="D172" s="168"/>
    </row>
    <row r="173" ht="18.75">
      <c r="D173" s="168"/>
    </row>
    <row r="174" ht="18.75">
      <c r="D174" s="168"/>
    </row>
    <row r="175" ht="18.75">
      <c r="D175" s="168"/>
    </row>
    <row r="176" ht="18.75">
      <c r="D176" s="168"/>
    </row>
    <row r="177" ht="18.75">
      <c r="D177" s="168"/>
    </row>
    <row r="178" ht="18.75">
      <c r="D178" s="168"/>
    </row>
    <row r="179" ht="18.75">
      <c r="D179" s="168"/>
    </row>
    <row r="180" ht="18.75">
      <c r="D180" s="168"/>
    </row>
    <row r="181" ht="18.75">
      <c r="D181" s="168"/>
    </row>
    <row r="182" ht="18.75">
      <c r="D182" s="168"/>
    </row>
    <row r="183" ht="18.75">
      <c r="D183" s="168"/>
    </row>
    <row r="184" ht="18.75">
      <c r="D184" s="168"/>
    </row>
    <row r="185" ht="18.75">
      <c r="D185" s="168"/>
    </row>
    <row r="186" ht="18.75">
      <c r="D186" s="168"/>
    </row>
    <row r="187" ht="18.75">
      <c r="D187" s="168"/>
    </row>
    <row r="188" ht="18.75">
      <c r="D188" s="168"/>
    </row>
    <row r="189" ht="18.75">
      <c r="D189" s="168"/>
    </row>
    <row r="190" ht="18.75">
      <c r="D190" s="168"/>
    </row>
    <row r="191" ht="18.75">
      <c r="D191" s="168"/>
    </row>
    <row r="192" ht="18.75">
      <c r="D192" s="168"/>
    </row>
    <row r="193" ht="18.75">
      <c r="D193" s="168"/>
    </row>
    <row r="194" ht="18.75">
      <c r="D194" s="168"/>
    </row>
    <row r="195" ht="18.75">
      <c r="D195" s="168"/>
    </row>
    <row r="196" ht="18.75">
      <c r="D196" s="168"/>
    </row>
    <row r="197" ht="18.75">
      <c r="D197" s="168"/>
    </row>
    <row r="198" ht="18.75">
      <c r="D198" s="168"/>
    </row>
    <row r="199" ht="18.75">
      <c r="D199" s="168"/>
    </row>
    <row r="200" ht="18.75">
      <c r="D200" s="168"/>
    </row>
    <row r="201" ht="18.75">
      <c r="D201" s="168"/>
    </row>
    <row r="202" ht="18.75">
      <c r="D202" s="168"/>
    </row>
    <row r="203" ht="18.75">
      <c r="D203" s="168"/>
    </row>
  </sheetData>
  <sheetProtection/>
  <mergeCells count="10">
    <mergeCell ref="B7:D7"/>
    <mergeCell ref="A9:D9"/>
    <mergeCell ref="A10:D10"/>
    <mergeCell ref="A14:B14"/>
    <mergeCell ref="A1:D1"/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232"/>
  <sheetViews>
    <sheetView view="pageBreakPreview" zoomScaleNormal="106" zoomScaleSheetLayoutView="100" zoomScalePageLayoutView="0" workbookViewId="0" topLeftCell="A1">
      <selection activeCell="G84" sqref="G84"/>
    </sheetView>
  </sheetViews>
  <sheetFormatPr defaultColWidth="9.140625" defaultRowHeight="15"/>
  <cols>
    <col min="1" max="1" width="69.28125" style="6" customWidth="1"/>
    <col min="2" max="2" width="7.140625" style="10" customWidth="1"/>
    <col min="3" max="3" width="5.7109375" style="11" customWidth="1"/>
    <col min="4" max="4" width="5.140625" style="4" customWidth="1"/>
    <col min="5" max="5" width="9.8515625" style="5" customWidth="1"/>
    <col min="6" max="6" width="5.140625" style="10" customWidth="1"/>
    <col min="7" max="7" width="14.140625" style="12" customWidth="1"/>
    <col min="8" max="8" width="0.2890625" style="61" customWidth="1"/>
    <col min="9" max="9" width="17.421875" style="1" customWidth="1"/>
    <col min="10" max="37" width="9.140625" style="1" customWidth="1"/>
  </cols>
  <sheetData>
    <row r="1" spans="1:8" s="64" customFormat="1" ht="15.75" customHeight="1">
      <c r="A1" s="1656" t="s">
        <v>788</v>
      </c>
      <c r="B1" s="1656"/>
      <c r="C1" s="1656"/>
      <c r="D1" s="1656"/>
      <c r="E1" s="1656"/>
      <c r="F1" s="1656"/>
      <c r="G1" s="1656"/>
      <c r="H1" s="1656"/>
    </row>
    <row r="2" spans="1:8" s="64" customFormat="1" ht="15.75" customHeight="1">
      <c r="A2" s="1656" t="str">
        <f>1!A2</f>
        <v>к решению Собрания депутатов Первомайского сельсовета</v>
      </c>
      <c r="B2" s="1656"/>
      <c r="C2" s="1656"/>
      <c r="D2" s="1656"/>
      <c r="E2" s="1656"/>
      <c r="F2" s="1656"/>
      <c r="G2" s="1656"/>
      <c r="H2" s="1656"/>
    </row>
    <row r="3" spans="1:8" s="64" customFormat="1" ht="15.75" customHeight="1">
      <c r="A3" s="1656" t="str">
        <f>1!A3</f>
        <v>Поныровского района  Курской области от 19  декабря 2016г. № 37</v>
      </c>
      <c r="B3" s="1656"/>
      <c r="C3" s="1656"/>
      <c r="D3" s="1656"/>
      <c r="E3" s="1656"/>
      <c r="F3" s="1656"/>
      <c r="G3" s="1656"/>
      <c r="H3" s="1656"/>
    </row>
    <row r="4" spans="1:8" s="65" customFormat="1" ht="16.5" customHeight="1">
      <c r="A4" s="1661" t="str">
        <f>1!A4</f>
        <v>"О бюджете Первомайского сельсовета Поныровского района</v>
      </c>
      <c r="B4" s="1661"/>
      <c r="C4" s="1661"/>
      <c r="D4" s="1661"/>
      <c r="E4" s="1661"/>
      <c r="F4" s="1661"/>
      <c r="G4" s="1661"/>
      <c r="H4" s="1661"/>
    </row>
    <row r="5" spans="1:8" s="65" customFormat="1" ht="16.5" customHeight="1">
      <c r="A5" s="1661" t="str">
        <f>1!A5</f>
        <v>Курской области на 2017 год  и на плановый период 2018 и 2019 годов"</v>
      </c>
      <c r="B5" s="1661"/>
      <c r="C5" s="1661"/>
      <c r="D5" s="1661"/>
      <c r="E5" s="1661"/>
      <c r="F5" s="1661"/>
      <c r="G5" s="1661"/>
      <c r="H5" s="1661"/>
    </row>
    <row r="6" spans="1:6" s="65" customFormat="1" ht="16.5" customHeight="1">
      <c r="A6" s="1661" t="s">
        <v>1155</v>
      </c>
      <c r="B6" s="1661"/>
      <c r="C6" s="1661"/>
      <c r="D6" s="1661" t="s">
        <v>1143</v>
      </c>
      <c r="E6" s="1661"/>
      <c r="F6" s="1661"/>
    </row>
    <row r="7" spans="1:6" s="65" customFormat="1" ht="7.5" customHeight="1">
      <c r="A7" s="1676"/>
      <c r="B7" s="1676"/>
      <c r="C7" s="1676"/>
      <c r="D7" s="1676"/>
      <c r="E7" s="1676"/>
      <c r="F7" s="1676"/>
    </row>
    <row r="8" spans="1:7" s="65" customFormat="1" ht="117" customHeight="1">
      <c r="A8" s="1675" t="s">
        <v>1054</v>
      </c>
      <c r="B8" s="1675"/>
      <c r="C8" s="1675"/>
      <c r="D8" s="1675"/>
      <c r="E8" s="1675"/>
      <c r="F8" s="1675"/>
      <c r="G8" s="1675"/>
    </row>
    <row r="9" spans="1:7" s="2" customFormat="1" ht="17.25" customHeight="1">
      <c r="A9" s="69"/>
      <c r="B9" s="70"/>
      <c r="C9" s="70"/>
      <c r="D9" s="70"/>
      <c r="E9" s="70"/>
      <c r="F9" s="71"/>
      <c r="G9" s="674" t="s">
        <v>463</v>
      </c>
    </row>
    <row r="10" spans="1:37" s="20" customFormat="1" ht="54" customHeight="1">
      <c r="A10" s="8" t="s">
        <v>203</v>
      </c>
      <c r="B10" s="9" t="s">
        <v>147</v>
      </c>
      <c r="C10" s="14" t="s">
        <v>148</v>
      </c>
      <c r="D10" s="15"/>
      <c r="E10" s="799" t="s">
        <v>202</v>
      </c>
      <c r="F10" s="17" t="s">
        <v>149</v>
      </c>
      <c r="G10" s="18" t="s">
        <v>150</v>
      </c>
      <c r="H10" s="61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8" customFormat="1" ht="18" customHeight="1">
      <c r="A11" s="30" t="s">
        <v>156</v>
      </c>
      <c r="B11" s="31"/>
      <c r="C11" s="32"/>
      <c r="D11" s="33"/>
      <c r="E11" s="34"/>
      <c r="F11" s="35"/>
      <c r="G11" s="713">
        <f>G12+G78+G113+G156+G173+G87+G100</f>
        <v>3073793</v>
      </c>
      <c r="H11" s="68"/>
      <c r="I11" s="6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18.75">
      <c r="A12" s="606" t="s">
        <v>157</v>
      </c>
      <c r="B12" s="315" t="s">
        <v>153</v>
      </c>
      <c r="C12" s="316"/>
      <c r="D12" s="317"/>
      <c r="E12" s="318"/>
      <c r="F12" s="319"/>
      <c r="G12" s="712">
        <f>G13+G18+G34</f>
        <v>1277152</v>
      </c>
      <c r="H12" s="29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38" customFormat="1" ht="33.75" customHeight="1">
      <c r="A13" s="272" t="s">
        <v>158</v>
      </c>
      <c r="B13" s="322" t="s">
        <v>153</v>
      </c>
      <c r="C13" s="323" t="s">
        <v>154</v>
      </c>
      <c r="D13" s="324"/>
      <c r="E13" s="325"/>
      <c r="F13" s="326"/>
      <c r="G13" s="711">
        <f>+G14</f>
        <v>169110</v>
      </c>
      <c r="H13" s="29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40" customFormat="1" ht="31.5">
      <c r="A14" s="776" t="s">
        <v>236</v>
      </c>
      <c r="B14" s="777" t="s">
        <v>153</v>
      </c>
      <c r="C14" s="778" t="s">
        <v>154</v>
      </c>
      <c r="D14" s="779" t="s">
        <v>235</v>
      </c>
      <c r="E14" s="780" t="s">
        <v>466</v>
      </c>
      <c r="F14" s="781"/>
      <c r="G14" s="949">
        <f>+G15</f>
        <v>169110</v>
      </c>
      <c r="H14" s="25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2" customFormat="1" ht="31.5">
      <c r="A15" s="762" t="s">
        <v>238</v>
      </c>
      <c r="B15" s="759" t="s">
        <v>153</v>
      </c>
      <c r="C15" s="760" t="s">
        <v>154</v>
      </c>
      <c r="D15" s="362" t="s">
        <v>237</v>
      </c>
      <c r="E15" s="363" t="s">
        <v>466</v>
      </c>
      <c r="F15" s="761"/>
      <c r="G15" s="950">
        <f>+G16</f>
        <v>169110</v>
      </c>
      <c r="H15" s="13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31.5">
      <c r="A16" s="762" t="s">
        <v>212</v>
      </c>
      <c r="B16" s="759" t="s">
        <v>153</v>
      </c>
      <c r="C16" s="760" t="s">
        <v>154</v>
      </c>
      <c r="D16" s="362" t="s">
        <v>237</v>
      </c>
      <c r="E16" s="363" t="s">
        <v>465</v>
      </c>
      <c r="F16" s="761"/>
      <c r="G16" s="950">
        <f>+G17</f>
        <v>169110</v>
      </c>
      <c r="H16" s="13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63">
      <c r="A17" s="135" t="s">
        <v>160</v>
      </c>
      <c r="B17" s="350" t="s">
        <v>153</v>
      </c>
      <c r="C17" s="351" t="s">
        <v>154</v>
      </c>
      <c r="D17" s="352" t="s">
        <v>237</v>
      </c>
      <c r="E17" s="353" t="s">
        <v>465</v>
      </c>
      <c r="F17" s="354" t="s">
        <v>155</v>
      </c>
      <c r="G17" s="951">
        <v>169110</v>
      </c>
      <c r="H17" s="13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53.25" customHeight="1">
      <c r="A18" s="272" t="s">
        <v>167</v>
      </c>
      <c r="B18" s="322" t="s">
        <v>153</v>
      </c>
      <c r="C18" s="322" t="s">
        <v>159</v>
      </c>
      <c r="D18" s="323"/>
      <c r="E18" s="326"/>
      <c r="F18" s="322"/>
      <c r="G18" s="711">
        <f>SUM(G19,G24)</f>
        <v>368683</v>
      </c>
      <c r="H18" s="13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68.25" customHeight="1">
      <c r="A19" s="748" t="s">
        <v>1055</v>
      </c>
      <c r="B19" s="749" t="s">
        <v>153</v>
      </c>
      <c r="C19" s="750" t="s">
        <v>159</v>
      </c>
      <c r="D19" s="751" t="s">
        <v>171</v>
      </c>
      <c r="E19" s="752" t="s">
        <v>466</v>
      </c>
      <c r="F19" s="753"/>
      <c r="G19" s="952">
        <f>+G20</f>
        <v>147683</v>
      </c>
      <c r="H19" s="13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75.75" customHeight="1">
      <c r="A20" s="782" t="s">
        <v>1056</v>
      </c>
      <c r="B20" s="759" t="s">
        <v>153</v>
      </c>
      <c r="C20" s="760" t="s">
        <v>159</v>
      </c>
      <c r="D20" s="362" t="s">
        <v>228</v>
      </c>
      <c r="E20" s="363" t="s">
        <v>466</v>
      </c>
      <c r="F20" s="761"/>
      <c r="G20" s="950">
        <f>SUM(G22)</f>
        <v>147683</v>
      </c>
      <c r="H20" s="13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51" customHeight="1">
      <c r="A21" s="762" t="s">
        <v>510</v>
      </c>
      <c r="B21" s="759" t="s">
        <v>153</v>
      </c>
      <c r="C21" s="760" t="s">
        <v>159</v>
      </c>
      <c r="D21" s="362" t="s">
        <v>228</v>
      </c>
      <c r="E21" s="363" t="s">
        <v>472</v>
      </c>
      <c r="F21" s="761"/>
      <c r="G21" s="950">
        <f>SUM(G23)</f>
        <v>147683</v>
      </c>
      <c r="H21" s="13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s="42" customFormat="1" ht="23.25" customHeight="1">
      <c r="A22" s="762" t="s">
        <v>230</v>
      </c>
      <c r="B22" s="759" t="s">
        <v>153</v>
      </c>
      <c r="C22" s="760" t="s">
        <v>159</v>
      </c>
      <c r="D22" s="362" t="s">
        <v>228</v>
      </c>
      <c r="E22" s="363" t="s">
        <v>509</v>
      </c>
      <c r="F22" s="761"/>
      <c r="G22" s="950">
        <f>SUM(G23)</f>
        <v>147683</v>
      </c>
      <c r="H22" s="13"/>
      <c r="I22" s="856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8" s="260" customFormat="1" ht="30" customHeight="1">
      <c r="A23" s="857" t="s">
        <v>814</v>
      </c>
      <c r="B23" s="360" t="s">
        <v>153</v>
      </c>
      <c r="C23" s="361" t="s">
        <v>159</v>
      </c>
      <c r="D23" s="362" t="s">
        <v>228</v>
      </c>
      <c r="E23" s="363" t="s">
        <v>509</v>
      </c>
      <c r="F23" s="364" t="s">
        <v>162</v>
      </c>
      <c r="G23" s="714">
        <v>147683</v>
      </c>
      <c r="H23" s="259"/>
    </row>
    <row r="24" spans="1:37" s="42" customFormat="1" ht="31.5">
      <c r="A24" s="776" t="s">
        <v>240</v>
      </c>
      <c r="B24" s="777" t="s">
        <v>153</v>
      </c>
      <c r="C24" s="778" t="s">
        <v>159</v>
      </c>
      <c r="D24" s="801" t="s">
        <v>239</v>
      </c>
      <c r="E24" s="802" t="s">
        <v>466</v>
      </c>
      <c r="F24" s="781"/>
      <c r="G24" s="953">
        <f>+G25</f>
        <v>221000</v>
      </c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7" s="42" customFormat="1" ht="31.5">
      <c r="A25" s="762" t="s">
        <v>242</v>
      </c>
      <c r="B25" s="759" t="s">
        <v>153</v>
      </c>
      <c r="C25" s="760" t="s">
        <v>159</v>
      </c>
      <c r="D25" s="362" t="s">
        <v>241</v>
      </c>
      <c r="E25" s="363" t="s">
        <v>466</v>
      </c>
      <c r="F25" s="761"/>
      <c r="G25" s="953">
        <f>+G26</f>
        <v>221000</v>
      </c>
      <c r="H25" s="13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8" s="41" customFormat="1" ht="31.5">
      <c r="A26" s="762" t="s">
        <v>212</v>
      </c>
      <c r="B26" s="759" t="s">
        <v>153</v>
      </c>
      <c r="C26" s="760" t="s">
        <v>159</v>
      </c>
      <c r="D26" s="362" t="s">
        <v>241</v>
      </c>
      <c r="E26" s="363" t="s">
        <v>465</v>
      </c>
      <c r="F26" s="761"/>
      <c r="G26" s="739">
        <f>SUM(G27:G29)</f>
        <v>221000</v>
      </c>
      <c r="H26" s="13"/>
    </row>
    <row r="27" spans="1:8" s="41" customFormat="1" ht="64.5" customHeight="1">
      <c r="A27" s="135" t="s">
        <v>160</v>
      </c>
      <c r="B27" s="350" t="s">
        <v>153</v>
      </c>
      <c r="C27" s="351" t="s">
        <v>159</v>
      </c>
      <c r="D27" s="352" t="s">
        <v>241</v>
      </c>
      <c r="E27" s="353" t="s">
        <v>465</v>
      </c>
      <c r="F27" s="354" t="s">
        <v>155</v>
      </c>
      <c r="G27" s="951">
        <v>183000</v>
      </c>
      <c r="H27" s="13"/>
    </row>
    <row r="28" spans="1:8" s="41" customFormat="1" ht="21" customHeight="1">
      <c r="A28" s="135" t="s">
        <v>163</v>
      </c>
      <c r="B28" s="350" t="s">
        <v>153</v>
      </c>
      <c r="C28" s="351" t="s">
        <v>159</v>
      </c>
      <c r="D28" s="352" t="s">
        <v>241</v>
      </c>
      <c r="E28" s="353" t="s">
        <v>465</v>
      </c>
      <c r="F28" s="354" t="s">
        <v>164</v>
      </c>
      <c r="G28" s="951">
        <v>38000</v>
      </c>
      <c r="H28" s="13"/>
    </row>
    <row r="29" spans="1:8" s="37" customFormat="1" ht="18.75" hidden="1">
      <c r="A29" s="279" t="s">
        <v>165</v>
      </c>
      <c r="B29" s="322" t="s">
        <v>153</v>
      </c>
      <c r="C29" s="326" t="s">
        <v>166</v>
      </c>
      <c r="D29" s="324"/>
      <c r="E29" s="325"/>
      <c r="F29" s="367"/>
      <c r="G29" s="327">
        <f>G30</f>
        <v>0</v>
      </c>
      <c r="H29" s="29"/>
    </row>
    <row r="30" spans="1:8" s="37" customFormat="1" ht="32.25" customHeight="1" hidden="1">
      <c r="A30" s="280" t="s">
        <v>249</v>
      </c>
      <c r="B30" s="533" t="s">
        <v>153</v>
      </c>
      <c r="C30" s="373" t="s">
        <v>166</v>
      </c>
      <c r="D30" s="371" t="s">
        <v>248</v>
      </c>
      <c r="E30" s="372" t="s">
        <v>205</v>
      </c>
      <c r="F30" s="373"/>
      <c r="G30" s="374">
        <f>G31</f>
        <v>0</v>
      </c>
      <c r="H30" s="29"/>
    </row>
    <row r="31" spans="1:37" s="42" customFormat="1" ht="19.5" hidden="1">
      <c r="A31" s="274" t="s">
        <v>255</v>
      </c>
      <c r="B31" s="336" t="s">
        <v>153</v>
      </c>
      <c r="C31" s="337" t="s">
        <v>166</v>
      </c>
      <c r="D31" s="375" t="s">
        <v>254</v>
      </c>
      <c r="E31" s="376" t="s">
        <v>205</v>
      </c>
      <c r="F31" s="340"/>
      <c r="G31" s="954">
        <f>+G32</f>
        <v>0</v>
      </c>
      <c r="H31" s="13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s="42" customFormat="1" ht="15" customHeight="1" hidden="1">
      <c r="A32" s="275" t="s">
        <v>257</v>
      </c>
      <c r="B32" s="343" t="s">
        <v>153</v>
      </c>
      <c r="C32" s="344" t="s">
        <v>166</v>
      </c>
      <c r="D32" s="377" t="s">
        <v>254</v>
      </c>
      <c r="E32" s="378" t="s">
        <v>256</v>
      </c>
      <c r="F32" s="347"/>
      <c r="G32" s="955">
        <f>+G33</f>
        <v>0</v>
      </c>
      <c r="H32" s="13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8" s="37" customFormat="1" ht="31.5" hidden="1">
      <c r="A33" s="281" t="s">
        <v>161</v>
      </c>
      <c r="B33" s="350" t="s">
        <v>153</v>
      </c>
      <c r="C33" s="350" t="s">
        <v>166</v>
      </c>
      <c r="D33" s="380" t="s">
        <v>254</v>
      </c>
      <c r="E33" s="381" t="s">
        <v>256</v>
      </c>
      <c r="F33" s="350" t="s">
        <v>162</v>
      </c>
      <c r="G33" s="450">
        <v>0</v>
      </c>
      <c r="H33" s="29"/>
    </row>
    <row r="34" spans="1:8" s="27" customFormat="1" ht="27" customHeight="1">
      <c r="A34" s="272" t="s">
        <v>168</v>
      </c>
      <c r="B34" s="322" t="s">
        <v>153</v>
      </c>
      <c r="C34" s="323" t="s">
        <v>169</v>
      </c>
      <c r="D34" s="383"/>
      <c r="E34" s="384"/>
      <c r="F34" s="326"/>
      <c r="G34" s="711">
        <f>SUM(G51,G59,G55,G35,G45)</f>
        <v>739359</v>
      </c>
      <c r="H34" s="22"/>
    </row>
    <row r="35" spans="1:8" s="27" customFormat="1" ht="90" customHeight="1">
      <c r="A35" s="814" t="s">
        <v>1057</v>
      </c>
      <c r="B35" s="860" t="s">
        <v>153</v>
      </c>
      <c r="C35" s="861" t="s">
        <v>169</v>
      </c>
      <c r="D35" s="862" t="s">
        <v>218</v>
      </c>
      <c r="E35" s="863" t="s">
        <v>466</v>
      </c>
      <c r="F35" s="860"/>
      <c r="G35" s="808">
        <f>SUM(G36+G41)</f>
        <v>14541</v>
      </c>
      <c r="H35" s="22"/>
    </row>
    <row r="36" spans="1:8" s="27" customFormat="1" ht="110.25">
      <c r="A36" s="725" t="s">
        <v>1058</v>
      </c>
      <c r="B36" s="360" t="s">
        <v>153</v>
      </c>
      <c r="C36" s="364" t="s">
        <v>169</v>
      </c>
      <c r="D36" s="791" t="s">
        <v>502</v>
      </c>
      <c r="E36" s="633" t="s">
        <v>466</v>
      </c>
      <c r="F36" s="859"/>
      <c r="G36" s="956">
        <f>+G37</f>
        <v>14541</v>
      </c>
      <c r="H36" s="22"/>
    </row>
    <row r="37" spans="1:8" s="27" customFormat="1" ht="63.75" customHeight="1">
      <c r="A37" s="725" t="s">
        <v>1059</v>
      </c>
      <c r="B37" s="360" t="s">
        <v>153</v>
      </c>
      <c r="C37" s="364" t="s">
        <v>169</v>
      </c>
      <c r="D37" s="791" t="s">
        <v>502</v>
      </c>
      <c r="E37" s="449" t="s">
        <v>472</v>
      </c>
      <c r="F37" s="859"/>
      <c r="G37" s="768">
        <f>G38</f>
        <v>14541</v>
      </c>
      <c r="H37" s="22"/>
    </row>
    <row r="38" spans="1:8" s="27" customFormat="1" ht="31.5">
      <c r="A38" s="775" t="s">
        <v>512</v>
      </c>
      <c r="B38" s="360" t="s">
        <v>153</v>
      </c>
      <c r="C38" s="364" t="s">
        <v>169</v>
      </c>
      <c r="D38" s="791" t="s">
        <v>502</v>
      </c>
      <c r="E38" s="449" t="s">
        <v>501</v>
      </c>
      <c r="F38" s="859"/>
      <c r="G38" s="739">
        <f>SUM(G39:G40)</f>
        <v>14541</v>
      </c>
      <c r="H38" s="22"/>
    </row>
    <row r="39" spans="1:8" s="27" customFormat="1" ht="64.5" customHeight="1">
      <c r="A39" s="718" t="s">
        <v>160</v>
      </c>
      <c r="B39" s="360" t="s">
        <v>153</v>
      </c>
      <c r="C39" s="364" t="s">
        <v>169</v>
      </c>
      <c r="D39" s="791" t="s">
        <v>502</v>
      </c>
      <c r="E39" s="449" t="s">
        <v>501</v>
      </c>
      <c r="F39" s="360" t="s">
        <v>155</v>
      </c>
      <c r="G39" s="716">
        <v>14541</v>
      </c>
      <c r="H39" s="22"/>
    </row>
    <row r="40" spans="1:8" s="27" customFormat="1" ht="30" customHeight="1" hidden="1">
      <c r="A40" s="857" t="s">
        <v>814</v>
      </c>
      <c r="B40" s="360" t="s">
        <v>153</v>
      </c>
      <c r="C40" s="364" t="s">
        <v>169</v>
      </c>
      <c r="D40" s="791" t="s">
        <v>502</v>
      </c>
      <c r="E40" s="449" t="s">
        <v>501</v>
      </c>
      <c r="F40" s="360" t="s">
        <v>162</v>
      </c>
      <c r="G40" s="716"/>
      <c r="H40" s="22"/>
    </row>
    <row r="41" spans="1:8" s="27" customFormat="1" ht="111.75" customHeight="1" hidden="1">
      <c r="A41" s="718" t="s">
        <v>505</v>
      </c>
      <c r="B41" s="360" t="s">
        <v>153</v>
      </c>
      <c r="C41" s="364" t="s">
        <v>169</v>
      </c>
      <c r="D41" s="791" t="s">
        <v>503</v>
      </c>
      <c r="E41" s="449" t="s">
        <v>466</v>
      </c>
      <c r="F41" s="859"/>
      <c r="G41" s="956">
        <f>+G42</f>
        <v>0</v>
      </c>
      <c r="H41" s="22"/>
    </row>
    <row r="42" spans="1:8" s="27" customFormat="1" ht="54.75" customHeight="1" hidden="1">
      <c r="A42" s="725" t="s">
        <v>506</v>
      </c>
      <c r="B42" s="360" t="s">
        <v>153</v>
      </c>
      <c r="C42" s="364" t="s">
        <v>169</v>
      </c>
      <c r="D42" s="791" t="s">
        <v>503</v>
      </c>
      <c r="E42" s="449" t="s">
        <v>472</v>
      </c>
      <c r="F42" s="859"/>
      <c r="G42" s="768">
        <f>G43</f>
        <v>0</v>
      </c>
      <c r="H42" s="22"/>
    </row>
    <row r="43" spans="1:8" s="27" customFormat="1" ht="29.25" customHeight="1" hidden="1">
      <c r="A43" s="775" t="s">
        <v>512</v>
      </c>
      <c r="B43" s="360" t="s">
        <v>153</v>
      </c>
      <c r="C43" s="364" t="s">
        <v>169</v>
      </c>
      <c r="D43" s="791" t="s">
        <v>503</v>
      </c>
      <c r="E43" s="449" t="s">
        <v>501</v>
      </c>
      <c r="F43" s="859"/>
      <c r="G43" s="768">
        <f>G44</f>
        <v>0</v>
      </c>
      <c r="H43" s="22"/>
    </row>
    <row r="44" spans="1:8" s="27" customFormat="1" ht="24" customHeight="1" hidden="1">
      <c r="A44" s="718" t="s">
        <v>160</v>
      </c>
      <c r="B44" s="360" t="s">
        <v>153</v>
      </c>
      <c r="C44" s="364" t="s">
        <v>169</v>
      </c>
      <c r="D44" s="791" t="s">
        <v>503</v>
      </c>
      <c r="E44" s="449" t="s">
        <v>501</v>
      </c>
      <c r="F44" s="360" t="s">
        <v>155</v>
      </c>
      <c r="G44" s="957">
        <v>0</v>
      </c>
      <c r="H44" s="22"/>
    </row>
    <row r="45" spans="1:8" s="27" customFormat="1" ht="25.5" customHeight="1" hidden="1">
      <c r="A45" s="864" t="s">
        <v>474</v>
      </c>
      <c r="B45" s="860" t="s">
        <v>153</v>
      </c>
      <c r="C45" s="861" t="s">
        <v>169</v>
      </c>
      <c r="D45" s="865" t="s">
        <v>231</v>
      </c>
      <c r="E45" s="863" t="s">
        <v>466</v>
      </c>
      <c r="F45" s="860"/>
      <c r="G45" s="958">
        <f>+G46</f>
        <v>0</v>
      </c>
      <c r="H45" s="22"/>
    </row>
    <row r="46" spans="1:8" s="27" customFormat="1" ht="26.25" customHeight="1" hidden="1">
      <c r="A46" s="733" t="s">
        <v>475</v>
      </c>
      <c r="B46" s="360" t="s">
        <v>153</v>
      </c>
      <c r="C46" s="364" t="s">
        <v>169</v>
      </c>
      <c r="D46" s="632" t="s">
        <v>471</v>
      </c>
      <c r="E46" s="633" t="s">
        <v>466</v>
      </c>
      <c r="F46" s="859"/>
      <c r="G46" s="956">
        <f>+G47</f>
        <v>0</v>
      </c>
      <c r="H46" s="22"/>
    </row>
    <row r="47" spans="1:8" s="27" customFormat="1" ht="22.5" customHeight="1" hidden="1">
      <c r="A47" s="733" t="s">
        <v>480</v>
      </c>
      <c r="B47" s="360" t="s">
        <v>153</v>
      </c>
      <c r="C47" s="364" t="s">
        <v>169</v>
      </c>
      <c r="D47" s="632" t="s">
        <v>471</v>
      </c>
      <c r="E47" s="633" t="s">
        <v>472</v>
      </c>
      <c r="F47" s="859"/>
      <c r="G47" s="768">
        <f>G48</f>
        <v>0</v>
      </c>
      <c r="H47" s="22"/>
    </row>
    <row r="48" spans="1:8" s="27" customFormat="1" ht="31.5" customHeight="1" hidden="1">
      <c r="A48" s="858" t="s">
        <v>512</v>
      </c>
      <c r="B48" s="360" t="s">
        <v>153</v>
      </c>
      <c r="C48" s="364" t="s">
        <v>169</v>
      </c>
      <c r="D48" s="632" t="s">
        <v>471</v>
      </c>
      <c r="E48" s="633" t="s">
        <v>501</v>
      </c>
      <c r="F48" s="859"/>
      <c r="G48" s="739">
        <f>SUM(G49:G50)</f>
        <v>0</v>
      </c>
      <c r="H48" s="22"/>
    </row>
    <row r="49" spans="1:8" s="27" customFormat="1" ht="27" customHeight="1" hidden="1">
      <c r="A49" s="137" t="s">
        <v>160</v>
      </c>
      <c r="B49" s="360" t="s">
        <v>153</v>
      </c>
      <c r="C49" s="364" t="s">
        <v>169</v>
      </c>
      <c r="D49" s="632" t="s">
        <v>471</v>
      </c>
      <c r="E49" s="633" t="s">
        <v>501</v>
      </c>
      <c r="F49" s="360" t="s">
        <v>155</v>
      </c>
      <c r="G49" s="957">
        <v>0</v>
      </c>
      <c r="H49" s="22"/>
    </row>
    <row r="50" spans="1:8" s="27" customFormat="1" ht="25.5" customHeight="1" hidden="1">
      <c r="A50" s="869" t="s">
        <v>161</v>
      </c>
      <c r="B50" s="868" t="s">
        <v>153</v>
      </c>
      <c r="C50" s="364" t="s">
        <v>169</v>
      </c>
      <c r="D50" s="866" t="s">
        <v>471</v>
      </c>
      <c r="E50" s="867" t="s">
        <v>501</v>
      </c>
      <c r="F50" s="360" t="s">
        <v>162</v>
      </c>
      <c r="G50" s="957"/>
      <c r="H50" s="22"/>
    </row>
    <row r="51" spans="1:8" s="43" customFormat="1" ht="32.25" customHeight="1">
      <c r="A51" s="783" t="s">
        <v>244</v>
      </c>
      <c r="B51" s="784" t="s">
        <v>153</v>
      </c>
      <c r="C51" s="785">
        <v>13</v>
      </c>
      <c r="D51" s="786" t="s">
        <v>243</v>
      </c>
      <c r="E51" s="787" t="s">
        <v>466</v>
      </c>
      <c r="F51" s="788"/>
      <c r="G51" s="959">
        <v>1000</v>
      </c>
      <c r="H51" s="22" t="s">
        <v>365</v>
      </c>
    </row>
    <row r="52" spans="1:8" s="27" customFormat="1" ht="31.5">
      <c r="A52" s="764" t="s">
        <v>1060</v>
      </c>
      <c r="B52" s="789" t="s">
        <v>153</v>
      </c>
      <c r="C52" s="790">
        <v>13</v>
      </c>
      <c r="D52" s="791" t="s">
        <v>245</v>
      </c>
      <c r="E52" s="633" t="s">
        <v>466</v>
      </c>
      <c r="F52" s="792"/>
      <c r="G52" s="768">
        <f>G53</f>
        <v>1000</v>
      </c>
      <c r="H52" s="22"/>
    </row>
    <row r="53" spans="1:8" s="27" customFormat="1" ht="31.5">
      <c r="A53" s="764" t="s">
        <v>247</v>
      </c>
      <c r="B53" s="793" t="s">
        <v>153</v>
      </c>
      <c r="C53" s="790">
        <v>13</v>
      </c>
      <c r="D53" s="791" t="s">
        <v>245</v>
      </c>
      <c r="E53" s="633" t="s">
        <v>468</v>
      </c>
      <c r="F53" s="792"/>
      <c r="G53" s="768">
        <f>G54</f>
        <v>1000</v>
      </c>
      <c r="H53" s="22"/>
    </row>
    <row r="54" spans="1:8" s="27" customFormat="1" ht="31.5">
      <c r="A54" s="604" t="s">
        <v>814</v>
      </c>
      <c r="B54" s="408" t="s">
        <v>153</v>
      </c>
      <c r="C54" s="405">
        <v>13</v>
      </c>
      <c r="D54" s="406" t="s">
        <v>245</v>
      </c>
      <c r="E54" s="407" t="s">
        <v>468</v>
      </c>
      <c r="F54" s="408" t="s">
        <v>162</v>
      </c>
      <c r="G54" s="715">
        <v>1000</v>
      </c>
      <c r="H54" s="22"/>
    </row>
    <row r="55" spans="1:9" s="27" customFormat="1" ht="37.5">
      <c r="A55" s="795" t="s">
        <v>249</v>
      </c>
      <c r="B55" s="796" t="s">
        <v>153</v>
      </c>
      <c r="C55" s="796" t="s">
        <v>169</v>
      </c>
      <c r="D55" s="737" t="s">
        <v>248</v>
      </c>
      <c r="E55" s="738" t="s">
        <v>466</v>
      </c>
      <c r="F55" s="797"/>
      <c r="G55" s="960">
        <f>+G56</f>
        <v>16393</v>
      </c>
      <c r="H55" s="22"/>
      <c r="I55" s="27" t="s">
        <v>367</v>
      </c>
    </row>
    <row r="56" spans="1:8" s="27" customFormat="1" ht="31.5">
      <c r="A56" s="770" t="s">
        <v>251</v>
      </c>
      <c r="B56" s="360" t="s">
        <v>153</v>
      </c>
      <c r="C56" s="360" t="s">
        <v>169</v>
      </c>
      <c r="D56" s="632" t="s">
        <v>250</v>
      </c>
      <c r="E56" s="633" t="s">
        <v>466</v>
      </c>
      <c r="F56" s="794"/>
      <c r="G56" s="768">
        <f>G57</f>
        <v>16393</v>
      </c>
      <c r="H56" s="22"/>
    </row>
    <row r="57" spans="1:9" s="27" customFormat="1" ht="31.5">
      <c r="A57" s="764" t="s">
        <v>368</v>
      </c>
      <c r="B57" s="461" t="s">
        <v>153</v>
      </c>
      <c r="C57" s="461">
        <v>13</v>
      </c>
      <c r="D57" s="774" t="s">
        <v>250</v>
      </c>
      <c r="E57" s="610" t="s">
        <v>470</v>
      </c>
      <c r="F57" s="767"/>
      <c r="G57" s="739">
        <v>16393</v>
      </c>
      <c r="H57" s="22"/>
      <c r="I57" s="47"/>
    </row>
    <row r="58" spans="1:8" s="27" customFormat="1" ht="31.5">
      <c r="A58" s="289" t="s">
        <v>815</v>
      </c>
      <c r="B58" s="424" t="s">
        <v>153</v>
      </c>
      <c r="C58" s="424">
        <v>13</v>
      </c>
      <c r="D58" s="406" t="s">
        <v>250</v>
      </c>
      <c r="E58" s="407" t="s">
        <v>470</v>
      </c>
      <c r="F58" s="434" t="s">
        <v>162</v>
      </c>
      <c r="G58" s="716">
        <v>16393</v>
      </c>
      <c r="H58" s="22"/>
    </row>
    <row r="59" spans="1:8" s="27" customFormat="1" ht="31.5">
      <c r="A59" s="871" t="s">
        <v>513</v>
      </c>
      <c r="B59" s="796" t="s">
        <v>153</v>
      </c>
      <c r="C59" s="796" t="s">
        <v>169</v>
      </c>
      <c r="D59" s="737" t="s">
        <v>757</v>
      </c>
      <c r="E59" s="738" t="s">
        <v>466</v>
      </c>
      <c r="F59" s="797"/>
      <c r="G59" s="953">
        <f>+G60</f>
        <v>707425</v>
      </c>
      <c r="H59" s="22"/>
    </row>
    <row r="60" spans="1:8" s="27" customFormat="1" ht="47.25">
      <c r="A60" s="870" t="s">
        <v>514</v>
      </c>
      <c r="B60" s="360" t="s">
        <v>153</v>
      </c>
      <c r="C60" s="360" t="s">
        <v>169</v>
      </c>
      <c r="D60" s="632" t="s">
        <v>515</v>
      </c>
      <c r="E60" s="633" t="s">
        <v>466</v>
      </c>
      <c r="F60" s="794"/>
      <c r="G60" s="956">
        <f>+G61</f>
        <v>707425</v>
      </c>
      <c r="H60" s="22"/>
    </row>
    <row r="61" spans="1:254" s="45" customFormat="1" ht="31.5">
      <c r="A61" s="870" t="s">
        <v>208</v>
      </c>
      <c r="B61" s="461" t="s">
        <v>153</v>
      </c>
      <c r="C61" s="461">
        <v>13</v>
      </c>
      <c r="D61" s="774" t="s">
        <v>515</v>
      </c>
      <c r="E61" s="610" t="s">
        <v>469</v>
      </c>
      <c r="F61" s="461"/>
      <c r="G61" s="739">
        <f>SUM(G62:G65)</f>
        <v>707425</v>
      </c>
      <c r="H61" s="22" t="s">
        <v>354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</row>
    <row r="62" spans="1:254" s="45" customFormat="1" ht="65.25" customHeight="1">
      <c r="A62" s="718" t="s">
        <v>160</v>
      </c>
      <c r="B62" s="424" t="s">
        <v>153</v>
      </c>
      <c r="C62" s="424">
        <v>13</v>
      </c>
      <c r="D62" s="774" t="s">
        <v>515</v>
      </c>
      <c r="E62" s="610" t="s">
        <v>469</v>
      </c>
      <c r="F62" s="424" t="s">
        <v>155</v>
      </c>
      <c r="G62" s="716">
        <v>656425</v>
      </c>
      <c r="H62" s="62"/>
      <c r="I62" s="47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s="45" customFormat="1" ht="31.5" hidden="1">
      <c r="A63" s="870" t="s">
        <v>161</v>
      </c>
      <c r="B63" s="424" t="s">
        <v>153</v>
      </c>
      <c r="C63" s="424">
        <v>13</v>
      </c>
      <c r="D63" s="406" t="s">
        <v>515</v>
      </c>
      <c r="E63" s="407" t="s">
        <v>469</v>
      </c>
      <c r="F63" s="424" t="s">
        <v>162</v>
      </c>
      <c r="G63" s="427">
        <v>0</v>
      </c>
      <c r="H63" s="62"/>
      <c r="I63" s="47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s="45" customFormat="1" ht="41.25" customHeight="1">
      <c r="A64" s="604" t="s">
        <v>814</v>
      </c>
      <c r="B64" s="424" t="s">
        <v>153</v>
      </c>
      <c r="C64" s="424">
        <v>13</v>
      </c>
      <c r="D64" s="406" t="s">
        <v>515</v>
      </c>
      <c r="E64" s="407" t="s">
        <v>469</v>
      </c>
      <c r="F64" s="424" t="s">
        <v>162</v>
      </c>
      <c r="G64" s="716">
        <v>49000</v>
      </c>
      <c r="H64" s="62"/>
      <c r="I64" s="47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s="45" customFormat="1" ht="28.5" customHeight="1">
      <c r="A65" s="135" t="s">
        <v>163</v>
      </c>
      <c r="B65" s="424" t="s">
        <v>153</v>
      </c>
      <c r="C65" s="424" t="s">
        <v>169</v>
      </c>
      <c r="D65" s="406" t="s">
        <v>250</v>
      </c>
      <c r="E65" s="407" t="s">
        <v>469</v>
      </c>
      <c r="F65" s="434" t="s">
        <v>164</v>
      </c>
      <c r="G65" s="716">
        <v>2000</v>
      </c>
      <c r="H65" s="62"/>
      <c r="I65" s="47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s="45" customFormat="1" ht="31.5" hidden="1">
      <c r="A66" s="764" t="s">
        <v>368</v>
      </c>
      <c r="B66" s="461" t="s">
        <v>153</v>
      </c>
      <c r="C66" s="461">
        <v>13</v>
      </c>
      <c r="D66" s="774" t="s">
        <v>250</v>
      </c>
      <c r="E66" s="610" t="s">
        <v>470</v>
      </c>
      <c r="F66" s="767"/>
      <c r="G66" s="739">
        <f>SUM(G67)</f>
        <v>5000</v>
      </c>
      <c r="H66" s="62" t="s">
        <v>367</v>
      </c>
      <c r="I66" s="47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s="45" customFormat="1" ht="31.5" hidden="1">
      <c r="A67" s="289" t="s">
        <v>161</v>
      </c>
      <c r="B67" s="424" t="s">
        <v>153</v>
      </c>
      <c r="C67" s="424">
        <v>13</v>
      </c>
      <c r="D67" s="406" t="s">
        <v>250</v>
      </c>
      <c r="E67" s="407" t="s">
        <v>470</v>
      </c>
      <c r="F67" s="434" t="s">
        <v>162</v>
      </c>
      <c r="G67" s="716">
        <v>5000</v>
      </c>
      <c r="H67" s="62"/>
      <c r="I67" s="47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s="45" customFormat="1" ht="84" customHeight="1" hidden="1">
      <c r="A68" s="803" t="s">
        <v>494</v>
      </c>
      <c r="B68" s="772" t="s">
        <v>153</v>
      </c>
      <c r="C68" s="804" t="s">
        <v>169</v>
      </c>
      <c r="D68" s="805" t="s">
        <v>218</v>
      </c>
      <c r="E68" s="806" t="s">
        <v>466</v>
      </c>
      <c r="F68" s="807"/>
      <c r="G68" s="808">
        <f>SUM(G69+G74)</f>
        <v>63314</v>
      </c>
      <c r="H68" s="62"/>
      <c r="I68" s="47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  <row r="69" spans="1:254" s="45" customFormat="1" ht="94.5" hidden="1">
      <c r="A69" s="725" t="s">
        <v>495</v>
      </c>
      <c r="B69" s="424" t="s">
        <v>153</v>
      </c>
      <c r="C69" s="571" t="s">
        <v>169</v>
      </c>
      <c r="D69" s="406" t="s">
        <v>502</v>
      </c>
      <c r="E69" s="407" t="s">
        <v>466</v>
      </c>
      <c r="F69" s="434"/>
      <c r="G69" s="769">
        <f>SUM(G70)</f>
        <v>50228</v>
      </c>
      <c r="H69" s="62"/>
      <c r="I69" s="47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</row>
    <row r="70" spans="1:254" s="45" customFormat="1" ht="47.25" hidden="1">
      <c r="A70" s="725" t="s">
        <v>479</v>
      </c>
      <c r="B70" s="424" t="s">
        <v>153</v>
      </c>
      <c r="C70" s="571" t="s">
        <v>169</v>
      </c>
      <c r="D70" s="406" t="s">
        <v>502</v>
      </c>
      <c r="E70" s="407" t="s">
        <v>472</v>
      </c>
      <c r="F70" s="434"/>
      <c r="G70" s="769">
        <f>SUM(G71)</f>
        <v>50228</v>
      </c>
      <c r="H70" s="62"/>
      <c r="I70" s="47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spans="1:254" s="45" customFormat="1" ht="31.5" hidden="1">
      <c r="A71" s="775" t="s">
        <v>504</v>
      </c>
      <c r="B71" s="424" t="s">
        <v>153</v>
      </c>
      <c r="C71" s="571" t="s">
        <v>169</v>
      </c>
      <c r="D71" s="406" t="s">
        <v>502</v>
      </c>
      <c r="E71" s="407" t="s">
        <v>501</v>
      </c>
      <c r="F71" s="434"/>
      <c r="G71" s="739">
        <f>SUM(G72:G73)</f>
        <v>50228</v>
      </c>
      <c r="H71" s="62"/>
      <c r="I71" s="47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</row>
    <row r="72" spans="1:254" s="45" customFormat="1" ht="63" hidden="1">
      <c r="A72" s="137" t="s">
        <v>160</v>
      </c>
      <c r="B72" s="424" t="s">
        <v>153</v>
      </c>
      <c r="C72" s="571" t="s">
        <v>169</v>
      </c>
      <c r="D72" s="406" t="s">
        <v>502</v>
      </c>
      <c r="E72" s="407" t="s">
        <v>501</v>
      </c>
      <c r="F72" s="434" t="s">
        <v>155</v>
      </c>
      <c r="G72" s="716">
        <v>39258</v>
      </c>
      <c r="H72" s="62"/>
      <c r="I72" s="47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</row>
    <row r="73" spans="1:254" s="45" customFormat="1" ht="31.5" hidden="1">
      <c r="A73" s="604" t="s">
        <v>161</v>
      </c>
      <c r="B73" s="424" t="s">
        <v>153</v>
      </c>
      <c r="C73" s="571" t="s">
        <v>169</v>
      </c>
      <c r="D73" s="406" t="s">
        <v>502</v>
      </c>
      <c r="E73" s="407" t="s">
        <v>501</v>
      </c>
      <c r="F73" s="434" t="s">
        <v>162</v>
      </c>
      <c r="G73" s="716">
        <v>10970</v>
      </c>
      <c r="H73" s="62"/>
      <c r="I73" s="47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</row>
    <row r="74" spans="1:254" s="45" customFormat="1" ht="112.5" customHeight="1" hidden="1">
      <c r="A74" s="718" t="s">
        <v>505</v>
      </c>
      <c r="B74" s="424" t="s">
        <v>153</v>
      </c>
      <c r="C74" s="571" t="s">
        <v>169</v>
      </c>
      <c r="D74" s="406" t="s">
        <v>503</v>
      </c>
      <c r="E74" s="407" t="s">
        <v>466</v>
      </c>
      <c r="F74" s="434"/>
      <c r="G74" s="769">
        <f>SUM(G75)</f>
        <v>13086</v>
      </c>
      <c r="H74" s="62"/>
      <c r="I74" s="47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</row>
    <row r="75" spans="1:254" s="45" customFormat="1" ht="48" customHeight="1" hidden="1">
      <c r="A75" s="725" t="s">
        <v>506</v>
      </c>
      <c r="B75" s="424" t="s">
        <v>153</v>
      </c>
      <c r="C75" s="571" t="s">
        <v>169</v>
      </c>
      <c r="D75" s="406" t="s">
        <v>500</v>
      </c>
      <c r="E75" s="407" t="s">
        <v>472</v>
      </c>
      <c r="F75" s="434"/>
      <c r="G75" s="769">
        <f>SUM(G76)</f>
        <v>13086</v>
      </c>
      <c r="H75" s="62"/>
      <c r="I75" s="47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</row>
    <row r="76" spans="1:254" s="45" customFormat="1" ht="31.5" hidden="1">
      <c r="A76" s="775" t="s">
        <v>504</v>
      </c>
      <c r="B76" s="424" t="s">
        <v>153</v>
      </c>
      <c r="C76" s="571" t="s">
        <v>169</v>
      </c>
      <c r="D76" s="406" t="s">
        <v>500</v>
      </c>
      <c r="E76" s="407" t="s">
        <v>501</v>
      </c>
      <c r="F76" s="434"/>
      <c r="G76" s="769">
        <f>SUM(G77)</f>
        <v>13086</v>
      </c>
      <c r="H76" s="62"/>
      <c r="I76" s="47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</row>
    <row r="77" spans="1:254" s="45" customFormat="1" ht="12" customHeight="1" hidden="1">
      <c r="A77" s="137" t="s">
        <v>160</v>
      </c>
      <c r="B77" s="424" t="s">
        <v>153</v>
      </c>
      <c r="C77" s="571" t="s">
        <v>169</v>
      </c>
      <c r="D77" s="406" t="s">
        <v>500</v>
      </c>
      <c r="E77" s="407" t="s">
        <v>501</v>
      </c>
      <c r="F77" s="434" t="s">
        <v>155</v>
      </c>
      <c r="G77" s="716">
        <v>13086</v>
      </c>
      <c r="H77" s="62"/>
      <c r="I77" s="47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</row>
    <row r="78" spans="1:8" s="27" customFormat="1" ht="18.75">
      <c r="A78" s="290" t="s">
        <v>172</v>
      </c>
      <c r="B78" s="436" t="s">
        <v>154</v>
      </c>
      <c r="C78" s="437"/>
      <c r="D78" s="438"/>
      <c r="E78" s="439"/>
      <c r="F78" s="440"/>
      <c r="G78" s="712">
        <f>+G79</f>
        <v>69019</v>
      </c>
      <c r="H78" s="22"/>
    </row>
    <row r="79" spans="1:8" s="27" customFormat="1" ht="18.75">
      <c r="A79" s="291" t="s">
        <v>173</v>
      </c>
      <c r="B79" s="442" t="s">
        <v>154</v>
      </c>
      <c r="C79" s="442" t="s">
        <v>174</v>
      </c>
      <c r="D79" s="443"/>
      <c r="E79" s="444"/>
      <c r="F79" s="442"/>
      <c r="G79" s="711">
        <f>G80</f>
        <v>69019</v>
      </c>
      <c r="H79" s="22"/>
    </row>
    <row r="80" spans="1:8" s="43" customFormat="1" ht="17.25" customHeight="1">
      <c r="A80" s="795" t="s">
        <v>249</v>
      </c>
      <c r="B80" s="796" t="s">
        <v>154</v>
      </c>
      <c r="C80" s="796" t="s">
        <v>174</v>
      </c>
      <c r="D80" s="737" t="s">
        <v>248</v>
      </c>
      <c r="E80" s="738" t="s">
        <v>466</v>
      </c>
      <c r="F80" s="797"/>
      <c r="G80" s="953">
        <f>G81</f>
        <v>69019</v>
      </c>
      <c r="H80" s="3"/>
    </row>
    <row r="81" spans="1:8" s="27" customFormat="1" ht="31.5">
      <c r="A81" s="770" t="s">
        <v>251</v>
      </c>
      <c r="B81" s="360" t="s">
        <v>154</v>
      </c>
      <c r="C81" s="360" t="s">
        <v>174</v>
      </c>
      <c r="D81" s="632" t="s">
        <v>250</v>
      </c>
      <c r="E81" s="633" t="s">
        <v>466</v>
      </c>
      <c r="F81" s="794"/>
      <c r="G81" s="768">
        <f>G82</f>
        <v>69019</v>
      </c>
      <c r="H81" s="22"/>
    </row>
    <row r="82" spans="1:8" s="27" customFormat="1" ht="31.5">
      <c r="A82" s="770" t="s">
        <v>253</v>
      </c>
      <c r="B82" s="798" t="s">
        <v>154</v>
      </c>
      <c r="C82" s="798" t="s">
        <v>174</v>
      </c>
      <c r="D82" s="632" t="s">
        <v>250</v>
      </c>
      <c r="E82" s="633" t="s">
        <v>511</v>
      </c>
      <c r="F82" s="798"/>
      <c r="G82" s="768">
        <v>69019</v>
      </c>
      <c r="H82" s="22"/>
    </row>
    <row r="83" spans="1:8" s="27" customFormat="1" ht="66.75" customHeight="1">
      <c r="A83" s="135" t="s">
        <v>160</v>
      </c>
      <c r="B83" s="350" t="s">
        <v>154</v>
      </c>
      <c r="C83" s="350" t="s">
        <v>174</v>
      </c>
      <c r="D83" s="448" t="s">
        <v>250</v>
      </c>
      <c r="E83" s="449" t="s">
        <v>511</v>
      </c>
      <c r="F83" s="350" t="s">
        <v>155</v>
      </c>
      <c r="G83" s="735">
        <v>69019</v>
      </c>
      <c r="H83" s="22"/>
    </row>
    <row r="84" spans="1:8" s="27" customFormat="1" ht="66.75" customHeight="1">
      <c r="A84" s="135" t="s">
        <v>208</v>
      </c>
      <c r="B84" s="350" t="s">
        <v>154</v>
      </c>
      <c r="C84" s="350" t="s">
        <v>174</v>
      </c>
      <c r="D84" s="448" t="s">
        <v>250</v>
      </c>
      <c r="E84" s="449" t="s">
        <v>444</v>
      </c>
      <c r="F84" s="350" t="s">
        <v>155</v>
      </c>
      <c r="G84" s="735">
        <v>63319</v>
      </c>
      <c r="H84" s="22"/>
    </row>
    <row r="85" spans="1:8" s="27" customFormat="1" ht="41.25" customHeight="1">
      <c r="A85" s="764" t="s">
        <v>208</v>
      </c>
      <c r="B85" s="350" t="s">
        <v>154</v>
      </c>
      <c r="C85" s="350" t="s">
        <v>174</v>
      </c>
      <c r="D85" s="448" t="s">
        <v>250</v>
      </c>
      <c r="E85" s="449" t="s">
        <v>444</v>
      </c>
      <c r="F85" s="350" t="s">
        <v>162</v>
      </c>
      <c r="G85" s="450">
        <v>5700</v>
      </c>
      <c r="H85" s="22"/>
    </row>
    <row r="86" spans="1:8" s="27" customFormat="1" ht="17.25" customHeight="1" hidden="1">
      <c r="A86" s="135" t="s">
        <v>161</v>
      </c>
      <c r="B86" s="350" t="s">
        <v>154</v>
      </c>
      <c r="C86" s="350" t="s">
        <v>174</v>
      </c>
      <c r="D86" s="448" t="s">
        <v>250</v>
      </c>
      <c r="E86" s="449" t="s">
        <v>444</v>
      </c>
      <c r="F86" s="350" t="s">
        <v>162</v>
      </c>
      <c r="G86" s="450"/>
      <c r="H86" s="22"/>
    </row>
    <row r="87" spans="1:8" s="48" customFormat="1" ht="31.5" hidden="1">
      <c r="A87" s="271" t="s">
        <v>175</v>
      </c>
      <c r="B87" s="451" t="s">
        <v>174</v>
      </c>
      <c r="C87" s="451"/>
      <c r="D87" s="438"/>
      <c r="E87" s="439"/>
      <c r="F87" s="451"/>
      <c r="G87" s="961">
        <f>+G88+G95</f>
        <v>0</v>
      </c>
      <c r="H87" s="21"/>
    </row>
    <row r="88" spans="1:8" s="48" customFormat="1" ht="30.75" customHeight="1" hidden="1">
      <c r="A88" s="272" t="s">
        <v>176</v>
      </c>
      <c r="B88" s="453" t="s">
        <v>174</v>
      </c>
      <c r="C88" s="453" t="s">
        <v>177</v>
      </c>
      <c r="D88" s="443"/>
      <c r="E88" s="444"/>
      <c r="F88" s="322"/>
      <c r="G88" s="327">
        <f>G90</f>
        <v>0</v>
      </c>
      <c r="H88" s="21"/>
    </row>
    <row r="89" spans="1:8" s="48" customFormat="1" ht="77.25" customHeight="1" hidden="1">
      <c r="A89" s="743" t="s">
        <v>474</v>
      </c>
      <c r="B89" s="744" t="s">
        <v>174</v>
      </c>
      <c r="C89" s="744" t="s">
        <v>177</v>
      </c>
      <c r="D89" s="728" t="s">
        <v>231</v>
      </c>
      <c r="E89" s="745" t="s">
        <v>466</v>
      </c>
      <c r="F89" s="746"/>
      <c r="G89" s="952">
        <f>+G90</f>
        <v>0</v>
      </c>
      <c r="H89" s="21"/>
    </row>
    <row r="90" spans="1:8" s="49" customFormat="1" ht="126" customHeight="1" hidden="1">
      <c r="A90" s="733" t="s">
        <v>475</v>
      </c>
      <c r="B90" s="461" t="s">
        <v>174</v>
      </c>
      <c r="C90" s="461" t="s">
        <v>177</v>
      </c>
      <c r="D90" s="632" t="s">
        <v>471</v>
      </c>
      <c r="E90" s="633" t="s">
        <v>466</v>
      </c>
      <c r="F90" s="736"/>
      <c r="G90" s="962">
        <f>+G91</f>
        <v>0</v>
      </c>
      <c r="H90" s="23"/>
    </row>
    <row r="91" spans="1:8" s="48" customFormat="1" ht="47.25" customHeight="1" hidden="1">
      <c r="A91" s="733" t="s">
        <v>480</v>
      </c>
      <c r="B91" s="461" t="s">
        <v>174</v>
      </c>
      <c r="C91" s="461" t="s">
        <v>177</v>
      </c>
      <c r="D91" s="632" t="s">
        <v>471</v>
      </c>
      <c r="E91" s="633" t="s">
        <v>472</v>
      </c>
      <c r="F91" s="461"/>
      <c r="G91" s="963">
        <f>+G92</f>
        <v>0</v>
      </c>
      <c r="H91" s="21"/>
    </row>
    <row r="92" spans="1:8" s="27" customFormat="1" ht="47.25" customHeight="1" hidden="1">
      <c r="A92" s="734" t="s">
        <v>481</v>
      </c>
      <c r="B92" s="717" t="s">
        <v>174</v>
      </c>
      <c r="C92" s="717" t="s">
        <v>177</v>
      </c>
      <c r="D92" s="632" t="s">
        <v>471</v>
      </c>
      <c r="E92" s="633" t="s">
        <v>473</v>
      </c>
      <c r="F92" s="461"/>
      <c r="G92" s="739">
        <f>SUM(G93:G96)</f>
        <v>0</v>
      </c>
      <c r="H92" s="22"/>
    </row>
    <row r="93" spans="1:8" s="27" customFormat="1" ht="15.75" customHeight="1" hidden="1">
      <c r="A93" s="718" t="s">
        <v>160</v>
      </c>
      <c r="B93" s="717" t="s">
        <v>174</v>
      </c>
      <c r="C93" s="717" t="s">
        <v>177</v>
      </c>
      <c r="D93" s="632" t="s">
        <v>471</v>
      </c>
      <c r="E93" s="633" t="s">
        <v>473</v>
      </c>
      <c r="F93" s="461" t="s">
        <v>155</v>
      </c>
      <c r="G93" s="714"/>
      <c r="H93" s="22"/>
    </row>
    <row r="94" spans="1:8" s="262" customFormat="1" ht="34.5" customHeight="1" hidden="1">
      <c r="A94" s="135" t="s">
        <v>814</v>
      </c>
      <c r="B94" s="460" t="s">
        <v>174</v>
      </c>
      <c r="C94" s="460" t="s">
        <v>177</v>
      </c>
      <c r="D94" s="448" t="s">
        <v>471</v>
      </c>
      <c r="E94" s="633" t="s">
        <v>473</v>
      </c>
      <c r="F94" s="461" t="s">
        <v>162</v>
      </c>
      <c r="G94" s="714">
        <v>0</v>
      </c>
      <c r="H94" s="261"/>
    </row>
    <row r="95" spans="1:8" s="43" customFormat="1" ht="47.25" customHeight="1" hidden="1">
      <c r="A95" s="291" t="s">
        <v>178</v>
      </c>
      <c r="B95" s="442" t="s">
        <v>174</v>
      </c>
      <c r="C95" s="442">
        <v>14</v>
      </c>
      <c r="D95" s="443"/>
      <c r="E95" s="444"/>
      <c r="F95" s="442"/>
      <c r="G95" s="327">
        <f>+G96</f>
        <v>0</v>
      </c>
      <c r="H95" s="3"/>
    </row>
    <row r="96" spans="1:8" s="43" customFormat="1" ht="39" customHeight="1" hidden="1">
      <c r="A96" s="293" t="s">
        <v>383</v>
      </c>
      <c r="B96" s="462" t="s">
        <v>174</v>
      </c>
      <c r="C96" s="462">
        <v>14</v>
      </c>
      <c r="D96" s="412" t="s">
        <v>231</v>
      </c>
      <c r="E96" s="413" t="s">
        <v>205</v>
      </c>
      <c r="F96" s="462"/>
      <c r="G96" s="374">
        <f>+G97</f>
        <v>0</v>
      </c>
      <c r="H96" s="3"/>
    </row>
    <row r="97" spans="1:8" s="27" customFormat="1" ht="39.75" customHeight="1" hidden="1">
      <c r="A97" s="283" t="s">
        <v>382</v>
      </c>
      <c r="B97" s="463" t="s">
        <v>174</v>
      </c>
      <c r="C97" s="463" t="s">
        <v>179</v>
      </c>
      <c r="D97" s="416" t="s">
        <v>232</v>
      </c>
      <c r="E97" s="395" t="s">
        <v>205</v>
      </c>
      <c r="F97" s="463"/>
      <c r="G97" s="396">
        <f>+G98</f>
        <v>0</v>
      </c>
      <c r="H97" s="22"/>
    </row>
    <row r="98" spans="1:8" s="27" customFormat="1" ht="30" customHeight="1" hidden="1">
      <c r="A98" s="288" t="s">
        <v>234</v>
      </c>
      <c r="B98" s="446" t="s">
        <v>174</v>
      </c>
      <c r="C98" s="446">
        <v>14</v>
      </c>
      <c r="D98" s="447" t="s">
        <v>232</v>
      </c>
      <c r="E98" s="401" t="s">
        <v>233</v>
      </c>
      <c r="F98" s="419"/>
      <c r="G98" s="403">
        <f>G99</f>
        <v>0</v>
      </c>
      <c r="H98" s="22"/>
    </row>
    <row r="99" spans="1:8" s="27" customFormat="1" ht="37.5" customHeight="1" hidden="1">
      <c r="A99" s="135" t="s">
        <v>161</v>
      </c>
      <c r="B99" s="464" t="s">
        <v>154</v>
      </c>
      <c r="C99" s="464" t="s">
        <v>174</v>
      </c>
      <c r="D99" s="448" t="s">
        <v>250</v>
      </c>
      <c r="E99" s="449" t="s">
        <v>444</v>
      </c>
      <c r="F99" s="350" t="s">
        <v>162</v>
      </c>
      <c r="G99" s="450"/>
      <c r="H99" s="22"/>
    </row>
    <row r="100" spans="1:8" s="27" customFormat="1" ht="24" customHeight="1">
      <c r="A100" s="271" t="s">
        <v>180</v>
      </c>
      <c r="B100" s="315" t="s">
        <v>159</v>
      </c>
      <c r="C100" s="465"/>
      <c r="D100" s="465"/>
      <c r="E100" s="466"/>
      <c r="F100" s="319"/>
      <c r="G100" s="1219">
        <f>+G101+G107</f>
        <v>125616</v>
      </c>
      <c r="H100" s="22"/>
    </row>
    <row r="101" spans="1:8" s="27" customFormat="1" ht="21" customHeight="1">
      <c r="A101" s="294" t="s">
        <v>816</v>
      </c>
      <c r="B101" s="468" t="s">
        <v>159</v>
      </c>
      <c r="C101" s="469" t="s">
        <v>177</v>
      </c>
      <c r="D101" s="470"/>
      <c r="E101" s="471"/>
      <c r="F101" s="472"/>
      <c r="G101" s="1200">
        <f>SUM(G102)</f>
        <v>110616</v>
      </c>
      <c r="H101" s="22"/>
    </row>
    <row r="102" spans="1:37" s="42" customFormat="1" ht="88.5" customHeight="1">
      <c r="A102" s="273" t="s">
        <v>1061</v>
      </c>
      <c r="B102" s="329" t="s">
        <v>159</v>
      </c>
      <c r="C102" s="330" t="s">
        <v>177</v>
      </c>
      <c r="D102" s="331" t="s">
        <v>818</v>
      </c>
      <c r="E102" s="332" t="s">
        <v>466</v>
      </c>
      <c r="F102" s="333"/>
      <c r="G102" s="1199">
        <f>SUM(G103)</f>
        <v>110616</v>
      </c>
      <c r="H102" s="13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</row>
    <row r="103" spans="1:247" s="41" customFormat="1" ht="104.25" customHeight="1">
      <c r="A103" s="1174" t="s">
        <v>1062</v>
      </c>
      <c r="B103" s="336" t="s">
        <v>159</v>
      </c>
      <c r="C103" s="337" t="s">
        <v>177</v>
      </c>
      <c r="D103" s="1175" t="s">
        <v>669</v>
      </c>
      <c r="E103" s="1176" t="s">
        <v>466</v>
      </c>
      <c r="F103" s="477"/>
      <c r="G103" s="1198">
        <f>SUM(G104)</f>
        <v>110616</v>
      </c>
      <c r="H103" s="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</row>
    <row r="104" spans="1:247" s="51" customFormat="1" ht="62.25" customHeight="1">
      <c r="A104" s="1177" t="s">
        <v>1063</v>
      </c>
      <c r="B104" s="343" t="s">
        <v>159</v>
      </c>
      <c r="C104" s="344" t="s">
        <v>177</v>
      </c>
      <c r="D104" s="1180" t="s">
        <v>669</v>
      </c>
      <c r="E104" s="1181" t="s">
        <v>472</v>
      </c>
      <c r="F104" s="482"/>
      <c r="G104" s="1197">
        <f>+G105</f>
        <v>110616</v>
      </c>
      <c r="H104" s="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</row>
    <row r="105" spans="1:247" s="51" customFormat="1" ht="45.75" customHeight="1">
      <c r="A105" s="1177" t="s">
        <v>821</v>
      </c>
      <c r="B105" s="343" t="s">
        <v>159</v>
      </c>
      <c r="C105" s="344" t="s">
        <v>177</v>
      </c>
      <c r="D105" s="1180" t="s">
        <v>669</v>
      </c>
      <c r="E105" s="1181" t="s">
        <v>822</v>
      </c>
      <c r="F105" s="482"/>
      <c r="G105" s="1197">
        <f>+G106</f>
        <v>110616</v>
      </c>
      <c r="H105" s="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</row>
    <row r="106" spans="1:248" s="39" customFormat="1" ht="36.75" customHeight="1">
      <c r="A106" s="135" t="s">
        <v>814</v>
      </c>
      <c r="B106" s="483" t="s">
        <v>159</v>
      </c>
      <c r="C106" s="484" t="s">
        <v>177</v>
      </c>
      <c r="D106" s="1182" t="s">
        <v>669</v>
      </c>
      <c r="E106" s="1183" t="s">
        <v>822</v>
      </c>
      <c r="F106" s="487" t="s">
        <v>162</v>
      </c>
      <c r="G106" s="1196">
        <v>110616</v>
      </c>
      <c r="H106" s="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</row>
    <row r="107" spans="1:248" s="39" customFormat="1" ht="21" customHeight="1">
      <c r="A107" s="1218" t="s">
        <v>181</v>
      </c>
      <c r="B107" s="1209" t="s">
        <v>159</v>
      </c>
      <c r="C107" s="1210" t="s">
        <v>182</v>
      </c>
      <c r="D107" s="1211"/>
      <c r="E107" s="1212"/>
      <c r="F107" s="1213"/>
      <c r="G107" s="965">
        <f>SUM(G108)</f>
        <v>15000</v>
      </c>
      <c r="H107" s="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</row>
    <row r="108" spans="1:37" s="42" customFormat="1" ht="90" customHeight="1">
      <c r="A108" s="814" t="s">
        <v>1064</v>
      </c>
      <c r="B108" s="1205" t="s">
        <v>159</v>
      </c>
      <c r="C108" s="1206" t="s">
        <v>182</v>
      </c>
      <c r="D108" s="1207" t="s">
        <v>218</v>
      </c>
      <c r="E108" s="1208" t="s">
        <v>466</v>
      </c>
      <c r="F108" s="333"/>
      <c r="G108" s="1199">
        <f>SUM(G109)</f>
        <v>15000</v>
      </c>
      <c r="H108" s="13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</row>
    <row r="109" spans="1:247" s="41" customFormat="1" ht="115.5" customHeight="1">
      <c r="A109" s="1236" t="s">
        <v>1065</v>
      </c>
      <c r="B109" s="336" t="s">
        <v>159</v>
      </c>
      <c r="C109" s="337" t="s">
        <v>182</v>
      </c>
      <c r="D109" s="1238" t="s">
        <v>503</v>
      </c>
      <c r="E109" s="1237" t="s">
        <v>466</v>
      </c>
      <c r="F109" s="477"/>
      <c r="G109" s="1217">
        <f>+G110</f>
        <v>15000</v>
      </c>
      <c r="H109" s="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</row>
    <row r="110" spans="1:247" s="41" customFormat="1" ht="51.75" customHeight="1">
      <c r="A110" s="1177" t="s">
        <v>1066</v>
      </c>
      <c r="B110" s="1184" t="s">
        <v>159</v>
      </c>
      <c r="C110" s="1185" t="s">
        <v>182</v>
      </c>
      <c r="D110" s="1215" t="s">
        <v>503</v>
      </c>
      <c r="E110" s="1216" t="s">
        <v>472</v>
      </c>
      <c r="F110" s="482"/>
      <c r="G110" s="1197">
        <f>+G111</f>
        <v>15000</v>
      </c>
      <c r="H110" s="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</row>
    <row r="111" spans="1:247" s="41" customFormat="1" ht="54.75" customHeight="1">
      <c r="A111" s="1214" t="s">
        <v>832</v>
      </c>
      <c r="B111" s="1184" t="s">
        <v>159</v>
      </c>
      <c r="C111" s="1185" t="s">
        <v>182</v>
      </c>
      <c r="D111" s="1215" t="s">
        <v>503</v>
      </c>
      <c r="E111" s="1216" t="s">
        <v>831</v>
      </c>
      <c r="F111" s="482"/>
      <c r="G111" s="1197">
        <f>+G112</f>
        <v>15000</v>
      </c>
      <c r="H111" s="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</row>
    <row r="112" spans="1:247" s="41" customFormat="1" ht="36" customHeight="1">
      <c r="A112" s="135" t="s">
        <v>814</v>
      </c>
      <c r="B112" s="483" t="s">
        <v>159</v>
      </c>
      <c r="C112" s="484" t="s">
        <v>182</v>
      </c>
      <c r="D112" s="632" t="s">
        <v>503</v>
      </c>
      <c r="E112" s="721" t="s">
        <v>831</v>
      </c>
      <c r="F112" s="487" t="s">
        <v>162</v>
      </c>
      <c r="G112" s="1196">
        <v>15000</v>
      </c>
      <c r="H112" s="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  <c r="IL112" s="43"/>
      <c r="IM112" s="43"/>
    </row>
    <row r="113" spans="1:8" s="43" customFormat="1" ht="17.25" customHeight="1">
      <c r="A113" s="290" t="s">
        <v>183</v>
      </c>
      <c r="B113" s="436" t="s">
        <v>184</v>
      </c>
      <c r="C113" s="436"/>
      <c r="D113" s="489"/>
      <c r="E113" s="490"/>
      <c r="F113" s="436"/>
      <c r="G113" s="964">
        <f>SUM(G114+G120+G142)</f>
        <v>135000</v>
      </c>
      <c r="H113" s="3"/>
    </row>
    <row r="114" spans="1:8" s="43" customFormat="1" ht="15" customHeight="1" hidden="1">
      <c r="A114" s="720" t="s">
        <v>476</v>
      </c>
      <c r="B114" s="730" t="s">
        <v>184</v>
      </c>
      <c r="C114" s="730" t="s">
        <v>153</v>
      </c>
      <c r="D114" s="731"/>
      <c r="E114" s="732"/>
      <c r="F114" s="730"/>
      <c r="G114" s="965">
        <f>SUM(G115)</f>
        <v>0</v>
      </c>
      <c r="H114" s="3"/>
    </row>
    <row r="115" spans="1:8" s="43" customFormat="1" ht="81" customHeight="1" hidden="1">
      <c r="A115" s="803" t="s">
        <v>494</v>
      </c>
      <c r="B115" s="727" t="s">
        <v>184</v>
      </c>
      <c r="C115" s="727" t="s">
        <v>153</v>
      </c>
      <c r="D115" s="728" t="s">
        <v>218</v>
      </c>
      <c r="E115" s="729" t="s">
        <v>466</v>
      </c>
      <c r="F115" s="727"/>
      <c r="G115" s="1202">
        <f>SUM(G116)</f>
        <v>0</v>
      </c>
      <c r="H115" s="3"/>
    </row>
    <row r="116" spans="1:8" s="43" customFormat="1" ht="97.5" customHeight="1" hidden="1">
      <c r="A116" s="725" t="s">
        <v>495</v>
      </c>
      <c r="B116" s="809" t="s">
        <v>184</v>
      </c>
      <c r="C116" s="809" t="s">
        <v>153</v>
      </c>
      <c r="D116" s="632" t="s">
        <v>219</v>
      </c>
      <c r="E116" s="721" t="s">
        <v>466</v>
      </c>
      <c r="F116" s="719"/>
      <c r="G116" s="769">
        <f>SUM(G117)</f>
        <v>0</v>
      </c>
      <c r="H116" s="3"/>
    </row>
    <row r="117" spans="1:8" s="43" customFormat="1" ht="50.25" customHeight="1" hidden="1">
      <c r="A117" s="726" t="s">
        <v>496</v>
      </c>
      <c r="B117" s="809" t="s">
        <v>184</v>
      </c>
      <c r="C117" s="809" t="s">
        <v>153</v>
      </c>
      <c r="D117" s="632" t="s">
        <v>219</v>
      </c>
      <c r="E117" s="721" t="s">
        <v>472</v>
      </c>
      <c r="F117" s="719"/>
      <c r="G117" s="769">
        <f>SUM(G118)</f>
        <v>0</v>
      </c>
      <c r="H117" s="3"/>
    </row>
    <row r="118" spans="1:8" s="43" customFormat="1" ht="30.75" customHeight="1" hidden="1">
      <c r="A118" s="723" t="s">
        <v>478</v>
      </c>
      <c r="B118" s="809" t="s">
        <v>184</v>
      </c>
      <c r="C118" s="809" t="s">
        <v>153</v>
      </c>
      <c r="D118" s="632" t="s">
        <v>219</v>
      </c>
      <c r="E118" s="721" t="s">
        <v>477</v>
      </c>
      <c r="F118" s="719"/>
      <c r="G118" s="769">
        <f>SUM(G119)</f>
        <v>0</v>
      </c>
      <c r="H118" s="3"/>
    </row>
    <row r="119" spans="1:8" s="43" customFormat="1" ht="39" customHeight="1" hidden="1">
      <c r="A119" s="277" t="s">
        <v>814</v>
      </c>
      <c r="B119" s="809" t="s">
        <v>184</v>
      </c>
      <c r="C119" s="809" t="s">
        <v>153</v>
      </c>
      <c r="D119" s="632" t="s">
        <v>219</v>
      </c>
      <c r="E119" s="721" t="s">
        <v>477</v>
      </c>
      <c r="F119" s="809" t="s">
        <v>162</v>
      </c>
      <c r="G119" s="810"/>
      <c r="H119" s="3"/>
    </row>
    <row r="120" spans="1:8" s="43" customFormat="1" ht="23.25" customHeight="1">
      <c r="A120" s="740" t="s">
        <v>482</v>
      </c>
      <c r="B120" s="730" t="s">
        <v>184</v>
      </c>
      <c r="C120" s="730" t="s">
        <v>154</v>
      </c>
      <c r="D120" s="741"/>
      <c r="E120" s="742"/>
      <c r="F120" s="730"/>
      <c r="G120" s="1201">
        <f>SUM(G121+G132)</f>
        <v>85000</v>
      </c>
      <c r="H120" s="3"/>
    </row>
    <row r="121" spans="1:8" s="43" customFormat="1" ht="63" hidden="1">
      <c r="A121" s="814" t="s">
        <v>1067</v>
      </c>
      <c r="B121" s="897" t="s">
        <v>184</v>
      </c>
      <c r="C121" s="897" t="s">
        <v>154</v>
      </c>
      <c r="D121" s="898" t="s">
        <v>626</v>
      </c>
      <c r="E121" s="899" t="s">
        <v>466</v>
      </c>
      <c r="F121" s="897"/>
      <c r="G121" s="1201">
        <f>SUM(G122)</f>
        <v>0</v>
      </c>
      <c r="H121" s="3"/>
    </row>
    <row r="122" spans="1:8" s="43" customFormat="1" ht="63" customHeight="1" hidden="1">
      <c r="A122" s="733" t="s">
        <v>1068</v>
      </c>
      <c r="B122" s="809" t="s">
        <v>184</v>
      </c>
      <c r="C122" s="809" t="s">
        <v>154</v>
      </c>
      <c r="D122" s="609" t="s">
        <v>761</v>
      </c>
      <c r="E122" s="617" t="s">
        <v>466</v>
      </c>
      <c r="F122" s="719"/>
      <c r="G122" s="769">
        <f>SUM(G123)</f>
        <v>0</v>
      </c>
      <c r="H122" s="3"/>
    </row>
    <row r="123" spans="1:8" s="43" customFormat="1" ht="48" customHeight="1" hidden="1">
      <c r="A123" s="723" t="s">
        <v>1069</v>
      </c>
      <c r="B123" s="809" t="s">
        <v>184</v>
      </c>
      <c r="C123" s="809" t="s">
        <v>154</v>
      </c>
      <c r="D123" s="609" t="s">
        <v>761</v>
      </c>
      <c r="E123" s="617" t="s">
        <v>472</v>
      </c>
      <c r="F123" s="719"/>
      <c r="G123" s="932">
        <f>SUM(G124+G128+G130)</f>
        <v>0</v>
      </c>
      <c r="H123" s="3"/>
    </row>
    <row r="124" spans="1:8" s="43" customFormat="1" ht="63.75" customHeight="1" hidden="1">
      <c r="A124" s="765" t="s">
        <v>762</v>
      </c>
      <c r="B124" s="809" t="s">
        <v>184</v>
      </c>
      <c r="C124" s="809" t="s">
        <v>154</v>
      </c>
      <c r="D124" s="609" t="s">
        <v>627</v>
      </c>
      <c r="E124" s="617" t="s">
        <v>829</v>
      </c>
      <c r="F124" s="719"/>
      <c r="G124" s="932">
        <f>SUM(G125)</f>
        <v>0</v>
      </c>
      <c r="H124" s="3"/>
    </row>
    <row r="125" spans="1:8" s="43" customFormat="1" ht="36" customHeight="1" hidden="1">
      <c r="A125" s="277" t="s">
        <v>814</v>
      </c>
      <c r="B125" s="809" t="s">
        <v>184</v>
      </c>
      <c r="C125" s="809" t="s">
        <v>154</v>
      </c>
      <c r="D125" s="609" t="s">
        <v>627</v>
      </c>
      <c r="E125" s="617" t="s">
        <v>829</v>
      </c>
      <c r="F125" s="809" t="s">
        <v>162</v>
      </c>
      <c r="G125" s="966">
        <v>0</v>
      </c>
      <c r="H125" s="3"/>
    </row>
    <row r="126" spans="1:8" s="43" customFormat="1" ht="39" customHeight="1" hidden="1">
      <c r="A126" s="765" t="s">
        <v>823</v>
      </c>
      <c r="B126" s="809" t="s">
        <v>184</v>
      </c>
      <c r="C126" s="809" t="s">
        <v>154</v>
      </c>
      <c r="D126" s="609" t="s">
        <v>627</v>
      </c>
      <c r="E126" s="617" t="s">
        <v>824</v>
      </c>
      <c r="F126" s="719"/>
      <c r="G126" s="769">
        <f>SUM(G127)</f>
        <v>0</v>
      </c>
      <c r="H126" s="3"/>
    </row>
    <row r="127" spans="1:8" s="43" customFormat="1" ht="36" customHeight="1" hidden="1">
      <c r="A127" s="277" t="s">
        <v>814</v>
      </c>
      <c r="B127" s="809" t="s">
        <v>184</v>
      </c>
      <c r="C127" s="809" t="s">
        <v>154</v>
      </c>
      <c r="D127" s="609" t="s">
        <v>627</v>
      </c>
      <c r="E127" s="617" t="s">
        <v>824</v>
      </c>
      <c r="F127" s="809" t="s">
        <v>162</v>
      </c>
      <c r="G127" s="966">
        <v>0</v>
      </c>
      <c r="H127" s="3"/>
    </row>
    <row r="128" spans="1:8" s="43" customFormat="1" ht="62.25" customHeight="1" hidden="1">
      <c r="A128" s="765" t="s">
        <v>826</v>
      </c>
      <c r="B128" s="809" t="s">
        <v>184</v>
      </c>
      <c r="C128" s="809" t="s">
        <v>154</v>
      </c>
      <c r="D128" s="609" t="s">
        <v>627</v>
      </c>
      <c r="E128" s="617" t="s">
        <v>825</v>
      </c>
      <c r="F128" s="809"/>
      <c r="G128" s="769">
        <f>SUM(G129)</f>
        <v>0</v>
      </c>
      <c r="H128" s="3"/>
    </row>
    <row r="129" spans="1:8" s="43" customFormat="1" ht="36" customHeight="1" hidden="1">
      <c r="A129" s="277" t="s">
        <v>814</v>
      </c>
      <c r="B129" s="809" t="s">
        <v>184</v>
      </c>
      <c r="C129" s="809" t="s">
        <v>154</v>
      </c>
      <c r="D129" s="609" t="s">
        <v>627</v>
      </c>
      <c r="E129" s="617" t="s">
        <v>825</v>
      </c>
      <c r="F129" s="809" t="s">
        <v>162</v>
      </c>
      <c r="G129" s="966">
        <v>0</v>
      </c>
      <c r="H129" s="3"/>
    </row>
    <row r="130" spans="1:8" s="43" customFormat="1" ht="36" customHeight="1" hidden="1">
      <c r="A130" s="277" t="s">
        <v>828</v>
      </c>
      <c r="B130" s="809" t="s">
        <v>184</v>
      </c>
      <c r="C130" s="809" t="s">
        <v>154</v>
      </c>
      <c r="D130" s="609" t="s">
        <v>627</v>
      </c>
      <c r="E130" s="617" t="s">
        <v>827</v>
      </c>
      <c r="F130" s="809"/>
      <c r="G130" s="769">
        <f>SUM(G131)</f>
        <v>0</v>
      </c>
      <c r="H130" s="3"/>
    </row>
    <row r="131" spans="1:8" s="43" customFormat="1" ht="36" customHeight="1" hidden="1">
      <c r="A131" s="277" t="s">
        <v>814</v>
      </c>
      <c r="B131" s="809" t="s">
        <v>184</v>
      </c>
      <c r="C131" s="809" t="s">
        <v>154</v>
      </c>
      <c r="D131" s="609" t="s">
        <v>627</v>
      </c>
      <c r="E131" s="617" t="s">
        <v>827</v>
      </c>
      <c r="F131" s="809" t="s">
        <v>162</v>
      </c>
      <c r="G131" s="966">
        <v>0</v>
      </c>
      <c r="H131" s="3"/>
    </row>
    <row r="132" spans="1:8" s="43" customFormat="1" ht="84.75" customHeight="1">
      <c r="A132" s="803" t="s">
        <v>1057</v>
      </c>
      <c r="B132" s="727" t="s">
        <v>184</v>
      </c>
      <c r="C132" s="727" t="s">
        <v>154</v>
      </c>
      <c r="D132" s="728" t="s">
        <v>218</v>
      </c>
      <c r="E132" s="729" t="s">
        <v>466</v>
      </c>
      <c r="F132" s="727"/>
      <c r="G132" s="808">
        <f>SUM(G133)</f>
        <v>85000</v>
      </c>
      <c r="H132" s="3"/>
    </row>
    <row r="133" spans="1:8" s="43" customFormat="1" ht="107.25" customHeight="1">
      <c r="A133" s="725" t="s">
        <v>1070</v>
      </c>
      <c r="B133" s="809" t="s">
        <v>184</v>
      </c>
      <c r="C133" s="809" t="s">
        <v>154</v>
      </c>
      <c r="D133" s="632" t="s">
        <v>219</v>
      </c>
      <c r="E133" s="721" t="s">
        <v>466</v>
      </c>
      <c r="F133" s="719"/>
      <c r="G133" s="769">
        <f>SUM(G134)</f>
        <v>85000</v>
      </c>
      <c r="H133" s="3"/>
    </row>
    <row r="134" spans="1:8" s="43" customFormat="1" ht="63.75" customHeight="1">
      <c r="A134" s="726" t="s">
        <v>1059</v>
      </c>
      <c r="B134" s="809" t="s">
        <v>184</v>
      </c>
      <c r="C134" s="809" t="s">
        <v>154</v>
      </c>
      <c r="D134" s="632" t="s">
        <v>219</v>
      </c>
      <c r="E134" s="721" t="s">
        <v>472</v>
      </c>
      <c r="F134" s="719"/>
      <c r="G134" s="769">
        <f>SUM(G135)</f>
        <v>85000</v>
      </c>
      <c r="H134" s="3"/>
    </row>
    <row r="135" spans="1:8" s="43" customFormat="1" ht="21.75" customHeight="1">
      <c r="A135" s="723" t="s">
        <v>484</v>
      </c>
      <c r="B135" s="809" t="s">
        <v>184</v>
      </c>
      <c r="C135" s="809" t="s">
        <v>154</v>
      </c>
      <c r="D135" s="632" t="s">
        <v>219</v>
      </c>
      <c r="E135" s="721" t="s">
        <v>483</v>
      </c>
      <c r="F135" s="719"/>
      <c r="G135" s="769">
        <f>SUM(G136)</f>
        <v>85000</v>
      </c>
      <c r="H135" s="3"/>
    </row>
    <row r="136" spans="1:8" s="43" customFormat="1" ht="30.75" customHeight="1">
      <c r="A136" s="277" t="s">
        <v>814</v>
      </c>
      <c r="B136" s="809" t="s">
        <v>184</v>
      </c>
      <c r="C136" s="809" t="s">
        <v>154</v>
      </c>
      <c r="D136" s="632" t="s">
        <v>219</v>
      </c>
      <c r="E136" s="721" t="s">
        <v>483</v>
      </c>
      <c r="F136" s="809" t="s">
        <v>162</v>
      </c>
      <c r="G136" s="810">
        <v>85000</v>
      </c>
      <c r="H136" s="3"/>
    </row>
    <row r="137" spans="1:8" s="43" customFormat="1" ht="62.25" customHeight="1" hidden="1">
      <c r="A137" s="803" t="s">
        <v>485</v>
      </c>
      <c r="B137" s="727" t="s">
        <v>184</v>
      </c>
      <c r="C137" s="727" t="s">
        <v>154</v>
      </c>
      <c r="D137" s="728" t="s">
        <v>487</v>
      </c>
      <c r="E137" s="729" t="s">
        <v>466</v>
      </c>
      <c r="F137" s="727"/>
      <c r="G137" s="808">
        <f>SUM(G138)</f>
        <v>0</v>
      </c>
      <c r="H137" s="3"/>
    </row>
    <row r="138" spans="1:8" s="43" customFormat="1" ht="78" customHeight="1" hidden="1">
      <c r="A138" s="733" t="s">
        <v>486</v>
      </c>
      <c r="B138" s="809" t="s">
        <v>184</v>
      </c>
      <c r="C138" s="809" t="s">
        <v>154</v>
      </c>
      <c r="D138" s="632" t="s">
        <v>488</v>
      </c>
      <c r="E138" s="721" t="s">
        <v>466</v>
      </c>
      <c r="F138" s="809"/>
      <c r="G138" s="769">
        <f>SUM(G139)</f>
        <v>0</v>
      </c>
      <c r="H138" s="3"/>
    </row>
    <row r="139" spans="1:8" s="43" customFormat="1" ht="48" customHeight="1" hidden="1">
      <c r="A139" s="733" t="s">
        <v>493</v>
      </c>
      <c r="B139" s="809" t="s">
        <v>184</v>
      </c>
      <c r="C139" s="809" t="s">
        <v>154</v>
      </c>
      <c r="D139" s="632" t="s">
        <v>488</v>
      </c>
      <c r="E139" s="721" t="s">
        <v>490</v>
      </c>
      <c r="F139" s="809"/>
      <c r="G139" s="769">
        <f>SUM(G140)</f>
        <v>0</v>
      </c>
      <c r="H139" s="3"/>
    </row>
    <row r="140" spans="1:8" s="43" customFormat="1" ht="48.75" customHeight="1" hidden="1">
      <c r="A140" s="733" t="s">
        <v>491</v>
      </c>
      <c r="B140" s="809" t="s">
        <v>184</v>
      </c>
      <c r="C140" s="809" t="s">
        <v>154</v>
      </c>
      <c r="D140" s="632" t="s">
        <v>488</v>
      </c>
      <c r="E140" s="721" t="s">
        <v>489</v>
      </c>
      <c r="F140" s="809"/>
      <c r="G140" s="769">
        <f>SUM(G141)</f>
        <v>0</v>
      </c>
      <c r="H140" s="3"/>
    </row>
    <row r="141" spans="1:8" s="43" customFormat="1" ht="30.75" customHeight="1" hidden="1">
      <c r="A141" s="725" t="s">
        <v>737</v>
      </c>
      <c r="B141" s="809" t="s">
        <v>184</v>
      </c>
      <c r="C141" s="809" t="s">
        <v>154</v>
      </c>
      <c r="D141" s="632" t="s">
        <v>488</v>
      </c>
      <c r="E141" s="721" t="s">
        <v>489</v>
      </c>
      <c r="F141" s="809" t="s">
        <v>631</v>
      </c>
      <c r="G141" s="810">
        <v>0</v>
      </c>
      <c r="H141" s="3"/>
    </row>
    <row r="142" spans="1:8" s="27" customFormat="1" ht="18.75" customHeight="1">
      <c r="A142" s="291" t="s">
        <v>185</v>
      </c>
      <c r="B142" s="442" t="s">
        <v>184</v>
      </c>
      <c r="C142" s="442" t="s">
        <v>174</v>
      </c>
      <c r="D142" s="492"/>
      <c r="E142" s="493"/>
      <c r="F142" s="442"/>
      <c r="G142" s="722">
        <f>+G143</f>
        <v>50000</v>
      </c>
      <c r="H142" s="22"/>
    </row>
    <row r="143" spans="1:37" s="54" customFormat="1" ht="75.75" customHeight="1">
      <c r="A143" s="724" t="s">
        <v>1057</v>
      </c>
      <c r="B143" s="727" t="s">
        <v>184</v>
      </c>
      <c r="C143" s="754" t="s">
        <v>174</v>
      </c>
      <c r="D143" s="755" t="s">
        <v>218</v>
      </c>
      <c r="E143" s="756" t="s">
        <v>466</v>
      </c>
      <c r="F143" s="757"/>
      <c r="G143" s="758">
        <f>+G144</f>
        <v>50000</v>
      </c>
      <c r="H143" s="26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</row>
    <row r="144" spans="1:37" s="42" customFormat="1" ht="96" customHeight="1">
      <c r="A144" s="733" t="s">
        <v>1058</v>
      </c>
      <c r="B144" s="759" t="s">
        <v>184</v>
      </c>
      <c r="C144" s="760" t="s">
        <v>174</v>
      </c>
      <c r="D144" s="620" t="s">
        <v>219</v>
      </c>
      <c r="E144" s="621" t="s">
        <v>466</v>
      </c>
      <c r="F144" s="761"/>
      <c r="G144" s="950">
        <f>+G146+G148</f>
        <v>50000</v>
      </c>
      <c r="H144" s="13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</row>
    <row r="145" spans="1:37" s="42" customFormat="1" ht="54" customHeight="1">
      <c r="A145" s="726" t="s">
        <v>1071</v>
      </c>
      <c r="B145" s="759" t="s">
        <v>184</v>
      </c>
      <c r="C145" s="760" t="s">
        <v>174</v>
      </c>
      <c r="D145" s="620" t="s">
        <v>219</v>
      </c>
      <c r="E145" s="621" t="s">
        <v>472</v>
      </c>
      <c r="F145" s="761"/>
      <c r="G145" s="769">
        <f>SUM(G146)</f>
        <v>50000</v>
      </c>
      <c r="H145" s="13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</row>
    <row r="146" spans="1:8" s="41" customFormat="1" ht="21.75" customHeight="1">
      <c r="A146" s="762" t="s">
        <v>221</v>
      </c>
      <c r="B146" s="759" t="s">
        <v>184</v>
      </c>
      <c r="C146" s="760" t="s">
        <v>174</v>
      </c>
      <c r="D146" s="620" t="s">
        <v>219</v>
      </c>
      <c r="E146" s="621" t="s">
        <v>492</v>
      </c>
      <c r="F146" s="761"/>
      <c r="G146" s="950">
        <f>SUM(G147)</f>
        <v>50000</v>
      </c>
      <c r="H146" s="13"/>
    </row>
    <row r="147" spans="1:8" s="41" customFormat="1" ht="32.25" customHeight="1">
      <c r="A147" s="277" t="s">
        <v>814</v>
      </c>
      <c r="B147" s="483" t="s">
        <v>184</v>
      </c>
      <c r="C147" s="484" t="s">
        <v>174</v>
      </c>
      <c r="D147" s="506" t="s">
        <v>219</v>
      </c>
      <c r="E147" s="507" t="s">
        <v>492</v>
      </c>
      <c r="F147" s="354" t="s">
        <v>162</v>
      </c>
      <c r="G147" s="951">
        <v>50000</v>
      </c>
      <c r="H147" s="13"/>
    </row>
    <row r="148" spans="1:37" s="42" customFormat="1" ht="19.5" hidden="1">
      <c r="A148" s="275" t="s">
        <v>223</v>
      </c>
      <c r="B148" s="343"/>
      <c r="C148" s="344"/>
      <c r="D148" s="377" t="s">
        <v>219</v>
      </c>
      <c r="E148" s="378" t="s">
        <v>222</v>
      </c>
      <c r="F148" s="347"/>
      <c r="G148" s="955">
        <f>SUM(G149)</f>
        <v>0</v>
      </c>
      <c r="H148" s="13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</row>
    <row r="149" spans="1:8" s="41" customFormat="1" ht="31.5" hidden="1">
      <c r="A149" s="298" t="s">
        <v>161</v>
      </c>
      <c r="B149" s="483" t="s">
        <v>184</v>
      </c>
      <c r="C149" s="484" t="s">
        <v>174</v>
      </c>
      <c r="D149" s="506" t="s">
        <v>219</v>
      </c>
      <c r="E149" s="507" t="s">
        <v>222</v>
      </c>
      <c r="F149" s="354" t="s">
        <v>162</v>
      </c>
      <c r="G149" s="967">
        <v>0</v>
      </c>
      <c r="H149" s="13"/>
    </row>
    <row r="150" spans="1:8" s="41" customFormat="1" ht="19.5" hidden="1">
      <c r="A150" s="299" t="s">
        <v>194</v>
      </c>
      <c r="B150" s="510" t="s">
        <v>166</v>
      </c>
      <c r="C150" s="511"/>
      <c r="D150" s="512"/>
      <c r="E150" s="513"/>
      <c r="F150" s="514"/>
      <c r="G150" s="515">
        <f>+G151</f>
        <v>0</v>
      </c>
      <c r="H150" s="13"/>
    </row>
    <row r="151" spans="1:8" s="41" customFormat="1" ht="0.75" customHeight="1" hidden="1">
      <c r="A151" s="300" t="s">
        <v>195</v>
      </c>
      <c r="B151" s="468" t="s">
        <v>166</v>
      </c>
      <c r="C151" s="469" t="s">
        <v>166</v>
      </c>
      <c r="D151" s="517"/>
      <c r="E151" s="518"/>
      <c r="F151" s="519"/>
      <c r="G151" s="473">
        <f>+G152</f>
        <v>0</v>
      </c>
      <c r="H151" s="13"/>
    </row>
    <row r="152" spans="1:8" s="41" customFormat="1" ht="12" customHeight="1" hidden="1">
      <c r="A152" s="301" t="s">
        <v>388</v>
      </c>
      <c r="B152" s="455" t="s">
        <v>166</v>
      </c>
      <c r="C152" s="521" t="s">
        <v>166</v>
      </c>
      <c r="D152" s="356" t="s">
        <v>224</v>
      </c>
      <c r="E152" s="357" t="s">
        <v>205</v>
      </c>
      <c r="F152" s="522"/>
      <c r="G152" s="456">
        <f>+G153</f>
        <v>0</v>
      </c>
      <c r="H152" s="13"/>
    </row>
    <row r="153" spans="1:8" s="41" customFormat="1" ht="14.25" customHeight="1" hidden="1">
      <c r="A153" s="302" t="s">
        <v>389</v>
      </c>
      <c r="B153" s="457" t="s">
        <v>166</v>
      </c>
      <c r="C153" s="524" t="s">
        <v>166</v>
      </c>
      <c r="D153" s="525" t="s">
        <v>196</v>
      </c>
      <c r="E153" s="339" t="s">
        <v>205</v>
      </c>
      <c r="F153" s="526"/>
      <c r="G153" s="458">
        <f>+G154</f>
        <v>0</v>
      </c>
      <c r="H153" s="13"/>
    </row>
    <row r="154" spans="1:8" s="41" customFormat="1" ht="14.25" customHeight="1" hidden="1">
      <c r="A154" s="284" t="s">
        <v>226</v>
      </c>
      <c r="B154" s="419" t="s">
        <v>166</v>
      </c>
      <c r="C154" s="528" t="s">
        <v>166</v>
      </c>
      <c r="D154" s="529" t="s">
        <v>196</v>
      </c>
      <c r="E154" s="346" t="s">
        <v>225</v>
      </c>
      <c r="F154" s="432"/>
      <c r="G154" s="422">
        <f>+G155</f>
        <v>0</v>
      </c>
      <c r="H154" s="13"/>
    </row>
    <row r="155" spans="1:8" s="41" customFormat="1" ht="24.75" customHeight="1" hidden="1">
      <c r="A155" s="298" t="s">
        <v>161</v>
      </c>
      <c r="B155" s="461" t="s">
        <v>166</v>
      </c>
      <c r="C155" s="530" t="s">
        <v>166</v>
      </c>
      <c r="D155" s="531" t="s">
        <v>196</v>
      </c>
      <c r="E155" s="353" t="s">
        <v>225</v>
      </c>
      <c r="F155" s="532" t="s">
        <v>162</v>
      </c>
      <c r="G155" s="427">
        <v>0</v>
      </c>
      <c r="H155" s="13"/>
    </row>
    <row r="156" spans="1:8" s="27" customFormat="1" ht="18.75">
      <c r="A156" s="271" t="s">
        <v>186</v>
      </c>
      <c r="B156" s="315" t="s">
        <v>187</v>
      </c>
      <c r="C156" s="315"/>
      <c r="D156" s="489"/>
      <c r="E156" s="490"/>
      <c r="F156" s="315"/>
      <c r="G156" s="712">
        <f>+G157+G168</f>
        <v>706504</v>
      </c>
      <c r="H156" s="22"/>
    </row>
    <row r="157" spans="1:8" s="27" customFormat="1" ht="18.75">
      <c r="A157" s="272" t="s">
        <v>188</v>
      </c>
      <c r="B157" s="322" t="s">
        <v>187</v>
      </c>
      <c r="C157" s="322" t="s">
        <v>153</v>
      </c>
      <c r="D157" s="383"/>
      <c r="E157" s="384"/>
      <c r="F157" s="322"/>
      <c r="G157" s="711">
        <f>+G158</f>
        <v>691504</v>
      </c>
      <c r="H157" s="22"/>
    </row>
    <row r="158" spans="1:8" s="27" customFormat="1" ht="53.25" customHeight="1">
      <c r="A158" s="771" t="s">
        <v>1072</v>
      </c>
      <c r="B158" s="772" t="s">
        <v>187</v>
      </c>
      <c r="C158" s="772" t="s">
        <v>153</v>
      </c>
      <c r="D158" s="728" t="s">
        <v>204</v>
      </c>
      <c r="E158" s="745" t="s">
        <v>466</v>
      </c>
      <c r="F158" s="746"/>
      <c r="G158" s="773">
        <f>+G159</f>
        <v>691504</v>
      </c>
      <c r="H158" s="22"/>
    </row>
    <row r="159" spans="1:8" s="27" customFormat="1" ht="50.25" customHeight="1">
      <c r="A159" s="764" t="s">
        <v>1073</v>
      </c>
      <c r="B159" s="461" t="s">
        <v>187</v>
      </c>
      <c r="C159" s="461" t="s">
        <v>153</v>
      </c>
      <c r="D159" s="609" t="s">
        <v>206</v>
      </c>
      <c r="E159" s="610" t="s">
        <v>466</v>
      </c>
      <c r="F159" s="461"/>
      <c r="G159" s="768">
        <f>G160+G180</f>
        <v>691504</v>
      </c>
      <c r="H159" s="22"/>
    </row>
    <row r="160" spans="1:8" s="27" customFormat="1" ht="32.25" customHeight="1">
      <c r="A160" s="765" t="s">
        <v>497</v>
      </c>
      <c r="B160" s="461" t="s">
        <v>187</v>
      </c>
      <c r="C160" s="766" t="s">
        <v>153</v>
      </c>
      <c r="D160" s="609" t="s">
        <v>206</v>
      </c>
      <c r="E160" s="610" t="s">
        <v>472</v>
      </c>
      <c r="F160" s="767"/>
      <c r="G160" s="769">
        <f>G163+G164+G165</f>
        <v>691504</v>
      </c>
      <c r="H160" s="22"/>
    </row>
    <row r="161" spans="1:8" s="27" customFormat="1" ht="38.25" customHeight="1" hidden="1">
      <c r="A161" s="764" t="s">
        <v>208</v>
      </c>
      <c r="B161" s="461" t="s">
        <v>187</v>
      </c>
      <c r="C161" s="766" t="s">
        <v>153</v>
      </c>
      <c r="D161" s="632" t="s">
        <v>206</v>
      </c>
      <c r="E161" s="721" t="s">
        <v>1148</v>
      </c>
      <c r="F161" s="767"/>
      <c r="G161" s="768"/>
      <c r="H161" s="22"/>
    </row>
    <row r="162" spans="1:8" s="27" customFormat="1" ht="73.5" customHeight="1">
      <c r="A162" s="764" t="s">
        <v>1152</v>
      </c>
      <c r="B162" s="461" t="s">
        <v>1149</v>
      </c>
      <c r="C162" s="766" t="s">
        <v>153</v>
      </c>
      <c r="D162" s="632" t="s">
        <v>206</v>
      </c>
      <c r="E162" s="721" t="s">
        <v>1151</v>
      </c>
      <c r="F162" s="767"/>
      <c r="G162" s="768">
        <v>107119</v>
      </c>
      <c r="H162" s="22"/>
    </row>
    <row r="163" spans="1:8" s="27" customFormat="1" ht="63.75" customHeight="1">
      <c r="A163" s="137" t="s">
        <v>160</v>
      </c>
      <c r="B163" s="350" t="s">
        <v>187</v>
      </c>
      <c r="C163" s="350" t="s">
        <v>153</v>
      </c>
      <c r="D163" s="448" t="s">
        <v>206</v>
      </c>
      <c r="E163" s="539" t="s">
        <v>1151</v>
      </c>
      <c r="F163" s="350" t="s">
        <v>155</v>
      </c>
      <c r="G163" s="735">
        <v>107119</v>
      </c>
      <c r="H163" s="22"/>
    </row>
    <row r="164" spans="1:8" s="27" customFormat="1" ht="48" customHeight="1">
      <c r="A164" s="1639" t="s">
        <v>1153</v>
      </c>
      <c r="B164" s="350" t="s">
        <v>187</v>
      </c>
      <c r="C164" s="350" t="s">
        <v>153</v>
      </c>
      <c r="D164" s="448" t="s">
        <v>206</v>
      </c>
      <c r="E164" s="539" t="s">
        <v>1148</v>
      </c>
      <c r="F164" s="350" t="s">
        <v>155</v>
      </c>
      <c r="G164" s="735">
        <v>515400</v>
      </c>
      <c r="H164" s="22"/>
    </row>
    <row r="165" spans="1:8" s="27" customFormat="1" ht="48" customHeight="1">
      <c r="A165" s="1638" t="s">
        <v>208</v>
      </c>
      <c r="B165" s="350" t="s">
        <v>187</v>
      </c>
      <c r="C165" s="350" t="s">
        <v>153</v>
      </c>
      <c r="D165" s="448" t="s">
        <v>206</v>
      </c>
      <c r="E165" s="539" t="s">
        <v>1150</v>
      </c>
      <c r="F165" s="350"/>
      <c r="G165" s="735">
        <f>G166+G167</f>
        <v>68985</v>
      </c>
      <c r="H165" s="22"/>
    </row>
    <row r="166" spans="1:8" s="27" customFormat="1" ht="33" customHeight="1">
      <c r="A166" s="277" t="s">
        <v>814</v>
      </c>
      <c r="B166" s="350" t="s">
        <v>187</v>
      </c>
      <c r="C166" s="350" t="s">
        <v>153</v>
      </c>
      <c r="D166" s="448" t="s">
        <v>206</v>
      </c>
      <c r="E166" s="539" t="s">
        <v>447</v>
      </c>
      <c r="F166" s="350" t="s">
        <v>162</v>
      </c>
      <c r="G166" s="735">
        <v>65985</v>
      </c>
      <c r="H166" s="22"/>
    </row>
    <row r="167" spans="1:8" s="27" customFormat="1" ht="33" customHeight="1">
      <c r="A167" s="289" t="s">
        <v>163</v>
      </c>
      <c r="B167" s="350" t="s">
        <v>187</v>
      </c>
      <c r="C167" s="350" t="s">
        <v>153</v>
      </c>
      <c r="D167" s="448" t="s">
        <v>206</v>
      </c>
      <c r="E167" s="539" t="s">
        <v>447</v>
      </c>
      <c r="F167" s="350" t="s">
        <v>164</v>
      </c>
      <c r="G167" s="735">
        <v>3000</v>
      </c>
      <c r="H167" s="22"/>
    </row>
    <row r="168" spans="1:8" s="27" customFormat="1" ht="45" customHeight="1">
      <c r="A168" s="1232" t="s">
        <v>834</v>
      </c>
      <c r="B168" s="1227" t="s">
        <v>187</v>
      </c>
      <c r="C168" s="1227" t="s">
        <v>159</v>
      </c>
      <c r="D168" s="741"/>
      <c r="E168" s="742"/>
      <c r="F168" s="667"/>
      <c r="G168" s="1204">
        <f>+G169</f>
        <v>15000</v>
      </c>
      <c r="H168" s="22"/>
    </row>
    <row r="169" spans="1:8" s="27" customFormat="1" ht="52.5" customHeight="1">
      <c r="A169" s="1634" t="s">
        <v>1074</v>
      </c>
      <c r="B169" s="1635" t="s">
        <v>187</v>
      </c>
      <c r="C169" s="1635" t="s">
        <v>159</v>
      </c>
      <c r="D169" s="1636" t="s">
        <v>527</v>
      </c>
      <c r="E169" s="1637" t="s">
        <v>466</v>
      </c>
      <c r="F169" s="1635"/>
      <c r="G169" s="768">
        <f>G170</f>
        <v>15000</v>
      </c>
      <c r="H169" s="22"/>
    </row>
    <row r="170" spans="1:8" s="27" customFormat="1" ht="44.25" customHeight="1">
      <c r="A170" s="723" t="s">
        <v>835</v>
      </c>
      <c r="B170" s="350" t="s">
        <v>187</v>
      </c>
      <c r="C170" s="350" t="s">
        <v>159</v>
      </c>
      <c r="D170" s="609" t="s">
        <v>527</v>
      </c>
      <c r="E170" s="610" t="s">
        <v>490</v>
      </c>
      <c r="F170" s="350"/>
      <c r="G170" s="769">
        <f>SUM(G171)</f>
        <v>15000</v>
      </c>
      <c r="H170" s="22"/>
    </row>
    <row r="171" spans="1:8" s="27" customFormat="1" ht="46.5" customHeight="1">
      <c r="A171" s="723" t="s">
        <v>512</v>
      </c>
      <c r="B171" s="350" t="s">
        <v>187</v>
      </c>
      <c r="C171" s="350" t="s">
        <v>159</v>
      </c>
      <c r="D171" s="609" t="s">
        <v>527</v>
      </c>
      <c r="E171" s="610" t="s">
        <v>1154</v>
      </c>
      <c r="F171" s="350"/>
      <c r="G171" s="1233">
        <f>G172</f>
        <v>15000</v>
      </c>
      <c r="H171" s="22"/>
    </row>
    <row r="172" spans="1:8" s="27" customFormat="1" ht="53.25" customHeight="1">
      <c r="A172" s="137" t="s">
        <v>814</v>
      </c>
      <c r="B172" s="350" t="s">
        <v>187</v>
      </c>
      <c r="C172" s="350" t="s">
        <v>159</v>
      </c>
      <c r="D172" s="609" t="s">
        <v>527</v>
      </c>
      <c r="E172" s="610" t="s">
        <v>1154</v>
      </c>
      <c r="F172" s="350" t="s">
        <v>162</v>
      </c>
      <c r="G172" s="735">
        <v>15000</v>
      </c>
      <c r="H172" s="22"/>
    </row>
    <row r="173" spans="1:8" s="27" customFormat="1" ht="18.75" customHeight="1">
      <c r="A173" s="271" t="s">
        <v>189</v>
      </c>
      <c r="B173" s="670" t="s">
        <v>451</v>
      </c>
      <c r="C173" s="670"/>
      <c r="D173" s="671"/>
      <c r="E173" s="672"/>
      <c r="F173" s="670"/>
      <c r="G173" s="712">
        <f>+G174+G184</f>
        <v>760502</v>
      </c>
      <c r="H173" s="22"/>
    </row>
    <row r="174" spans="1:8" s="27" customFormat="1" ht="24" customHeight="1">
      <c r="A174" s="272" t="s">
        <v>190</v>
      </c>
      <c r="B174" s="667" t="s">
        <v>451</v>
      </c>
      <c r="C174" s="667" t="s">
        <v>153</v>
      </c>
      <c r="D174" s="668"/>
      <c r="E174" s="669"/>
      <c r="F174" s="667"/>
      <c r="G174" s="711">
        <f>G175</f>
        <v>256502</v>
      </c>
      <c r="H174" s="22"/>
    </row>
    <row r="175" spans="1:8" s="27" customFormat="1" ht="26.25" customHeight="1">
      <c r="A175" s="906" t="s">
        <v>249</v>
      </c>
      <c r="B175" s="816" t="s">
        <v>451</v>
      </c>
      <c r="C175" s="816" t="s">
        <v>153</v>
      </c>
      <c r="D175" s="865" t="s">
        <v>248</v>
      </c>
      <c r="E175" s="863" t="s">
        <v>466</v>
      </c>
      <c r="F175" s="816"/>
      <c r="G175" s="968">
        <f>G176</f>
        <v>256502</v>
      </c>
      <c r="H175" s="22"/>
    </row>
    <row r="176" spans="1:8" s="27" customFormat="1" ht="30" customHeight="1">
      <c r="A176" s="770" t="s">
        <v>251</v>
      </c>
      <c r="B176" s="461" t="s">
        <v>451</v>
      </c>
      <c r="C176" s="461" t="s">
        <v>153</v>
      </c>
      <c r="D176" s="632" t="s">
        <v>250</v>
      </c>
      <c r="E176" s="633" t="s">
        <v>466</v>
      </c>
      <c r="F176" s="461"/>
      <c r="G176" s="769">
        <f>SUM(G177)</f>
        <v>256502</v>
      </c>
      <c r="H176" s="22"/>
    </row>
    <row r="177" spans="1:8" s="27" customFormat="1" ht="54" customHeight="1" hidden="1">
      <c r="A177" s="725" t="s">
        <v>499</v>
      </c>
      <c r="B177" s="461" t="s">
        <v>451</v>
      </c>
      <c r="C177" s="461" t="s">
        <v>153</v>
      </c>
      <c r="D177" s="609" t="s">
        <v>498</v>
      </c>
      <c r="E177" s="610" t="s">
        <v>472</v>
      </c>
      <c r="F177" s="461"/>
      <c r="G177" s="768">
        <f>G178</f>
        <v>256502</v>
      </c>
      <c r="H177" s="22"/>
    </row>
    <row r="178" spans="1:8" s="27" customFormat="1" ht="40.5" customHeight="1">
      <c r="A178" s="770" t="s">
        <v>191</v>
      </c>
      <c r="B178" s="461" t="s">
        <v>451</v>
      </c>
      <c r="C178" s="461" t="s">
        <v>153</v>
      </c>
      <c r="D178" s="632" t="s">
        <v>250</v>
      </c>
      <c r="E178" s="633" t="s">
        <v>771</v>
      </c>
      <c r="F178" s="461"/>
      <c r="G178" s="739">
        <f>G179</f>
        <v>256502</v>
      </c>
      <c r="H178" s="22"/>
    </row>
    <row r="179" spans="1:8" s="27" customFormat="1" ht="39.75" customHeight="1">
      <c r="A179" s="137" t="s">
        <v>192</v>
      </c>
      <c r="B179" s="350" t="s">
        <v>451</v>
      </c>
      <c r="C179" s="350" t="s">
        <v>153</v>
      </c>
      <c r="D179" s="632" t="s">
        <v>250</v>
      </c>
      <c r="E179" s="633" t="s">
        <v>771</v>
      </c>
      <c r="F179" s="350" t="s">
        <v>193</v>
      </c>
      <c r="G179" s="735">
        <v>256502</v>
      </c>
      <c r="H179" s="22"/>
    </row>
    <row r="180" spans="1:37" s="265" customFormat="1" ht="35.25" customHeight="1" hidden="1">
      <c r="A180" s="303" t="s">
        <v>210</v>
      </c>
      <c r="B180" s="541" t="s">
        <v>187</v>
      </c>
      <c r="C180" s="542" t="s">
        <v>153</v>
      </c>
      <c r="D180" s="543" t="s">
        <v>206</v>
      </c>
      <c r="E180" s="544" t="s">
        <v>209</v>
      </c>
      <c r="F180" s="545"/>
      <c r="G180" s="546">
        <f>+G181</f>
        <v>0</v>
      </c>
      <c r="H180" s="263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  <c r="Y180" s="264"/>
      <c r="Z180" s="264"/>
      <c r="AA180" s="264"/>
      <c r="AB180" s="264"/>
      <c r="AC180" s="264"/>
      <c r="AD180" s="264"/>
      <c r="AE180" s="264"/>
      <c r="AF180" s="264"/>
      <c r="AG180" s="264"/>
      <c r="AH180" s="264"/>
      <c r="AI180" s="264"/>
      <c r="AJ180" s="264"/>
      <c r="AK180" s="264"/>
    </row>
    <row r="181" spans="1:37" s="265" customFormat="1" ht="0.75" customHeight="1" hidden="1">
      <c r="A181" s="289" t="s">
        <v>161</v>
      </c>
      <c r="B181" s="548" t="s">
        <v>187</v>
      </c>
      <c r="C181" s="548" t="s">
        <v>153</v>
      </c>
      <c r="D181" s="549" t="s">
        <v>206</v>
      </c>
      <c r="E181" s="550" t="s">
        <v>209</v>
      </c>
      <c r="F181" s="548" t="s">
        <v>162</v>
      </c>
      <c r="G181" s="551">
        <v>0</v>
      </c>
      <c r="H181" s="263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  <c r="S181" s="264"/>
      <c r="T181" s="264"/>
      <c r="U181" s="264"/>
      <c r="V181" s="264"/>
      <c r="W181" s="264"/>
      <c r="X181" s="264"/>
      <c r="Y181" s="264"/>
      <c r="Z181" s="264"/>
      <c r="AA181" s="264"/>
      <c r="AB181" s="264"/>
      <c r="AC181" s="264"/>
      <c r="AD181" s="264"/>
      <c r="AE181" s="264"/>
      <c r="AF181" s="264"/>
      <c r="AG181" s="264"/>
      <c r="AH181" s="264"/>
      <c r="AI181" s="264"/>
      <c r="AJ181" s="264"/>
      <c r="AK181" s="264"/>
    </row>
    <row r="182" spans="1:8" s="27" customFormat="1" ht="45.75" customHeight="1" hidden="1">
      <c r="A182" s="271" t="s">
        <v>189</v>
      </c>
      <c r="B182" s="314">
        <v>10</v>
      </c>
      <c r="C182" s="314"/>
      <c r="D182" s="489"/>
      <c r="E182" s="490"/>
      <c r="F182" s="315"/>
      <c r="G182" s="320">
        <f>+G183</f>
        <v>504000</v>
      </c>
      <c r="H182" s="22"/>
    </row>
    <row r="183" spans="1:8" s="27" customFormat="1" ht="54" customHeight="1" hidden="1">
      <c r="A183" s="272" t="s">
        <v>190</v>
      </c>
      <c r="B183" s="441">
        <v>10</v>
      </c>
      <c r="C183" s="442" t="s">
        <v>153</v>
      </c>
      <c r="D183" s="383"/>
      <c r="E183" s="384"/>
      <c r="F183" s="442"/>
      <c r="G183" s="327">
        <f>G184</f>
        <v>504000</v>
      </c>
      <c r="H183" s="22"/>
    </row>
    <row r="184" spans="1:8" s="27" customFormat="1" ht="78.75" customHeight="1">
      <c r="A184" s="304" t="s">
        <v>1123</v>
      </c>
      <c r="B184" s="553">
        <v>10</v>
      </c>
      <c r="C184" s="554" t="s">
        <v>174</v>
      </c>
      <c r="D184" s="412" t="s">
        <v>500</v>
      </c>
      <c r="E184" s="413" t="s">
        <v>1122</v>
      </c>
      <c r="F184" s="373"/>
      <c r="G184" s="374">
        <f>G185</f>
        <v>504000</v>
      </c>
      <c r="H184" s="22"/>
    </row>
    <row r="185" spans="1:8" s="27" customFormat="1" ht="101.25" customHeight="1">
      <c r="A185" s="305" t="s">
        <v>1124</v>
      </c>
      <c r="B185" s="393">
        <v>10</v>
      </c>
      <c r="C185" s="557" t="s">
        <v>174</v>
      </c>
      <c r="D185" s="535" t="s">
        <v>500</v>
      </c>
      <c r="E185" s="536" t="s">
        <v>1122</v>
      </c>
      <c r="F185" s="558"/>
      <c r="G185" s="396">
        <f>G186+G189</f>
        <v>504000</v>
      </c>
      <c r="H185" s="22"/>
    </row>
    <row r="186" spans="1:8" s="27" customFormat="1" ht="56.25" customHeight="1">
      <c r="A186" s="770" t="s">
        <v>1066</v>
      </c>
      <c r="B186" s="829">
        <v>10</v>
      </c>
      <c r="C186" s="793" t="s">
        <v>174</v>
      </c>
      <c r="D186" s="609" t="s">
        <v>500</v>
      </c>
      <c r="E186" s="610" t="s">
        <v>1125</v>
      </c>
      <c r="F186" s="792"/>
      <c r="G186" s="365">
        <v>174272</v>
      </c>
      <c r="H186" s="22"/>
    </row>
    <row r="187" spans="1:8" s="27" customFormat="1" ht="38.25" customHeight="1">
      <c r="A187" s="770" t="s">
        <v>636</v>
      </c>
      <c r="B187" s="829">
        <v>10</v>
      </c>
      <c r="C187" s="793" t="s">
        <v>174</v>
      </c>
      <c r="D187" s="609" t="s">
        <v>503</v>
      </c>
      <c r="E187" s="610" t="s">
        <v>1121</v>
      </c>
      <c r="F187" s="792"/>
      <c r="G187" s="365">
        <v>174272</v>
      </c>
      <c r="H187" s="22"/>
    </row>
    <row r="188" spans="1:8" s="27" customFormat="1" ht="38.25" customHeight="1">
      <c r="A188" s="770" t="s">
        <v>192</v>
      </c>
      <c r="B188" s="829">
        <v>10</v>
      </c>
      <c r="C188" s="793" t="s">
        <v>174</v>
      </c>
      <c r="D188" s="609" t="s">
        <v>500</v>
      </c>
      <c r="E188" s="610" t="s">
        <v>1121</v>
      </c>
      <c r="F188" s="792" t="s">
        <v>193</v>
      </c>
      <c r="G188" s="365">
        <v>174272</v>
      </c>
      <c r="H188" s="22"/>
    </row>
    <row r="189" spans="1:8" s="27" customFormat="1" ht="42" customHeight="1">
      <c r="A189" s="137" t="s">
        <v>192</v>
      </c>
      <c r="B189" s="605">
        <v>10</v>
      </c>
      <c r="C189" s="408" t="s">
        <v>174</v>
      </c>
      <c r="D189" s="563" t="s">
        <v>500</v>
      </c>
      <c r="E189" s="407" t="s">
        <v>1156</v>
      </c>
      <c r="F189" s="564" t="s">
        <v>193</v>
      </c>
      <c r="G189" s="450">
        <v>329728</v>
      </c>
      <c r="H189" s="22"/>
    </row>
    <row r="190" spans="1:37" s="38" customFormat="1" ht="44.25" customHeight="1" hidden="1">
      <c r="A190" s="306" t="s">
        <v>197</v>
      </c>
      <c r="B190" s="565">
        <v>11</v>
      </c>
      <c r="C190" s="511"/>
      <c r="D190" s="566"/>
      <c r="E190" s="567"/>
      <c r="F190" s="514"/>
      <c r="G190" s="515">
        <f>+G191</f>
        <v>0</v>
      </c>
      <c r="H190" s="29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</row>
    <row r="191" spans="1:37" s="38" customFormat="1" ht="46.5" customHeight="1" hidden="1">
      <c r="A191" s="294" t="s">
        <v>198</v>
      </c>
      <c r="B191" s="467">
        <v>11</v>
      </c>
      <c r="C191" s="469" t="s">
        <v>154</v>
      </c>
      <c r="D191" s="568"/>
      <c r="E191" s="569"/>
      <c r="F191" s="519"/>
      <c r="G191" s="473">
        <f>+G192</f>
        <v>0</v>
      </c>
      <c r="H191" s="29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</row>
    <row r="192" spans="1:37" s="56" customFormat="1" ht="42" customHeight="1" hidden="1">
      <c r="A192" s="301" t="s">
        <v>388</v>
      </c>
      <c r="B192" s="455" t="s">
        <v>199</v>
      </c>
      <c r="C192" s="521" t="s">
        <v>154</v>
      </c>
      <c r="D192" s="570" t="s">
        <v>224</v>
      </c>
      <c r="E192" s="357" t="s">
        <v>205</v>
      </c>
      <c r="F192" s="522"/>
      <c r="G192" s="456">
        <f>+G193</f>
        <v>0</v>
      </c>
      <c r="H192" s="63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</row>
    <row r="193" spans="1:37" s="38" customFormat="1" ht="45.75" customHeight="1" hidden="1">
      <c r="A193" s="283" t="s">
        <v>391</v>
      </c>
      <c r="B193" s="457" t="s">
        <v>199</v>
      </c>
      <c r="C193" s="524" t="s">
        <v>154</v>
      </c>
      <c r="D193" s="525" t="s">
        <v>200</v>
      </c>
      <c r="E193" s="339" t="s">
        <v>205</v>
      </c>
      <c r="F193" s="526"/>
      <c r="G193" s="458">
        <f>+G194</f>
        <v>0</v>
      </c>
      <c r="H193" s="29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</row>
    <row r="194" spans="1:37" s="38" customFormat="1" ht="42.75" customHeight="1" hidden="1">
      <c r="A194" s="288" t="s">
        <v>364</v>
      </c>
      <c r="B194" s="419" t="s">
        <v>199</v>
      </c>
      <c r="C194" s="528" t="s">
        <v>154</v>
      </c>
      <c r="D194" s="529" t="s">
        <v>200</v>
      </c>
      <c r="E194" s="346" t="s">
        <v>227</v>
      </c>
      <c r="F194" s="432"/>
      <c r="G194" s="422">
        <f>+G195</f>
        <v>0</v>
      </c>
      <c r="H194" s="29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</row>
    <row r="195" spans="1:37" s="38" customFormat="1" ht="42" customHeight="1" hidden="1">
      <c r="A195" s="289" t="s">
        <v>161</v>
      </c>
      <c r="B195" s="424" t="s">
        <v>199</v>
      </c>
      <c r="C195" s="571" t="s">
        <v>154</v>
      </c>
      <c r="D195" s="531" t="s">
        <v>200</v>
      </c>
      <c r="E195" s="353" t="s">
        <v>227</v>
      </c>
      <c r="F195" s="434" t="s">
        <v>162</v>
      </c>
      <c r="G195" s="427">
        <v>0</v>
      </c>
      <c r="H195" s="29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</row>
    <row r="196" spans="1:37" s="38" customFormat="1" ht="18.75">
      <c r="A196" s="6"/>
      <c r="B196" s="7"/>
      <c r="C196" s="57"/>
      <c r="D196" s="58"/>
      <c r="E196" s="59"/>
      <c r="F196" s="7"/>
      <c r="G196" s="60"/>
      <c r="H196" s="29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</row>
    <row r="197" spans="1:37" s="38" customFormat="1" ht="18.75">
      <c r="A197" s="6"/>
      <c r="B197" s="7"/>
      <c r="C197" s="57"/>
      <c r="D197" s="58"/>
      <c r="E197" s="59"/>
      <c r="F197" s="7"/>
      <c r="G197" s="60"/>
      <c r="H197" s="29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</row>
    <row r="198" spans="1:37" s="38" customFormat="1" ht="18.75">
      <c r="A198" s="6"/>
      <c r="B198" s="7"/>
      <c r="C198" s="57"/>
      <c r="D198" s="58"/>
      <c r="E198" s="59"/>
      <c r="F198" s="7"/>
      <c r="G198" s="60"/>
      <c r="H198" s="29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</row>
    <row r="199" spans="1:37" s="38" customFormat="1" ht="18.75">
      <c r="A199" s="6"/>
      <c r="B199" s="7"/>
      <c r="C199" s="57"/>
      <c r="D199" s="58"/>
      <c r="E199" s="59"/>
      <c r="F199" s="7"/>
      <c r="G199" s="60"/>
      <c r="H199" s="29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</row>
    <row r="200" spans="1:37" s="38" customFormat="1" ht="18.75">
      <c r="A200" s="6"/>
      <c r="B200" s="7"/>
      <c r="C200" s="57"/>
      <c r="D200" s="58"/>
      <c r="E200" s="59"/>
      <c r="F200" s="7"/>
      <c r="G200" s="60"/>
      <c r="H200" s="29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</row>
    <row r="201" spans="1:37" s="38" customFormat="1" ht="18.75">
      <c r="A201" s="6"/>
      <c r="B201" s="7"/>
      <c r="C201" s="57"/>
      <c r="D201" s="58"/>
      <c r="E201" s="59"/>
      <c r="F201" s="7"/>
      <c r="G201" s="60"/>
      <c r="H201" s="29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</row>
    <row r="202" spans="1:37" s="38" customFormat="1" ht="18.75">
      <c r="A202" s="6"/>
      <c r="B202" s="7"/>
      <c r="C202" s="57"/>
      <c r="D202" s="58"/>
      <c r="E202" s="59"/>
      <c r="F202" s="7"/>
      <c r="G202" s="60"/>
      <c r="H202" s="29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</row>
    <row r="203" spans="1:37" s="38" customFormat="1" ht="18.75">
      <c r="A203" s="6"/>
      <c r="B203" s="7"/>
      <c r="C203" s="57"/>
      <c r="D203" s="58"/>
      <c r="E203" s="59"/>
      <c r="F203" s="7"/>
      <c r="G203" s="60"/>
      <c r="H203" s="29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</row>
    <row r="204" spans="1:37" s="38" customFormat="1" ht="27.75" customHeight="1">
      <c r="A204" s="6"/>
      <c r="B204" s="7"/>
      <c r="C204" s="57"/>
      <c r="D204" s="58"/>
      <c r="E204" s="59"/>
      <c r="F204" s="7"/>
      <c r="G204" s="60"/>
      <c r="H204" s="29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</row>
    <row r="205" spans="1:37" s="38" customFormat="1" ht="18.75">
      <c r="A205" s="6"/>
      <c r="B205" s="7"/>
      <c r="C205" s="57"/>
      <c r="D205" s="58"/>
      <c r="E205" s="59"/>
      <c r="F205" s="7"/>
      <c r="G205" s="60"/>
      <c r="H205" s="29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</row>
    <row r="206" spans="1:37" s="38" customFormat="1" ht="18.75">
      <c r="A206" s="6"/>
      <c r="B206" s="7"/>
      <c r="C206" s="57"/>
      <c r="D206" s="58"/>
      <c r="E206" s="59"/>
      <c r="F206" s="7"/>
      <c r="G206" s="60"/>
      <c r="H206" s="29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</row>
    <row r="207" spans="1:37" s="38" customFormat="1" ht="18.75">
      <c r="A207" s="6"/>
      <c r="B207" s="7"/>
      <c r="C207" s="57"/>
      <c r="D207" s="58"/>
      <c r="E207" s="59"/>
      <c r="F207" s="7"/>
      <c r="G207" s="60"/>
      <c r="H207" s="29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</row>
    <row r="208" spans="1:37" s="38" customFormat="1" ht="18.75">
      <c r="A208" s="6"/>
      <c r="B208" s="7"/>
      <c r="C208" s="57"/>
      <c r="D208" s="58"/>
      <c r="E208" s="59"/>
      <c r="F208" s="7"/>
      <c r="G208" s="60"/>
      <c r="H208" s="29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</row>
    <row r="209" spans="1:37" s="38" customFormat="1" ht="18.75">
      <c r="A209" s="6"/>
      <c r="B209" s="7"/>
      <c r="C209" s="57"/>
      <c r="D209" s="58"/>
      <c r="E209" s="59"/>
      <c r="F209" s="7"/>
      <c r="G209" s="60"/>
      <c r="H209" s="29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</row>
    <row r="210" spans="1:37" s="38" customFormat="1" ht="18.75">
      <c r="A210" s="6"/>
      <c r="B210" s="7"/>
      <c r="C210" s="57"/>
      <c r="D210" s="58"/>
      <c r="E210" s="59"/>
      <c r="F210" s="7"/>
      <c r="G210" s="60"/>
      <c r="H210" s="29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</row>
    <row r="211" spans="1:37" s="38" customFormat="1" ht="18.75">
      <c r="A211" s="6"/>
      <c r="B211" s="7"/>
      <c r="C211" s="57"/>
      <c r="D211" s="58"/>
      <c r="E211" s="59"/>
      <c r="F211" s="7"/>
      <c r="G211" s="60"/>
      <c r="H211" s="29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</row>
    <row r="212" spans="1:37" s="38" customFormat="1" ht="18.75">
      <c r="A212" s="6"/>
      <c r="B212" s="7"/>
      <c r="C212" s="57"/>
      <c r="D212" s="58"/>
      <c r="E212" s="59"/>
      <c r="F212" s="7"/>
      <c r="G212" s="60"/>
      <c r="H212" s="29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</row>
    <row r="213" spans="1:37" s="38" customFormat="1" ht="18.75">
      <c r="A213" s="6"/>
      <c r="B213" s="7"/>
      <c r="C213" s="57"/>
      <c r="D213" s="58"/>
      <c r="E213" s="59"/>
      <c r="F213" s="7"/>
      <c r="G213" s="60"/>
      <c r="H213" s="29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</row>
    <row r="214" spans="1:37" s="38" customFormat="1" ht="18.75">
      <c r="A214" s="6"/>
      <c r="B214" s="7"/>
      <c r="C214" s="57"/>
      <c r="D214" s="58"/>
      <c r="E214" s="59"/>
      <c r="F214" s="7"/>
      <c r="G214" s="60"/>
      <c r="H214" s="29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</row>
    <row r="215" spans="1:37" s="38" customFormat="1" ht="18.75">
      <c r="A215" s="6"/>
      <c r="B215" s="7"/>
      <c r="C215" s="57"/>
      <c r="D215" s="58"/>
      <c r="E215" s="59"/>
      <c r="F215" s="7"/>
      <c r="G215" s="60"/>
      <c r="H215" s="29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</row>
    <row r="216" spans="1:37" s="38" customFormat="1" ht="18.75">
      <c r="A216" s="6"/>
      <c r="B216" s="7"/>
      <c r="C216" s="57"/>
      <c r="D216" s="58"/>
      <c r="E216" s="59"/>
      <c r="F216" s="7"/>
      <c r="G216" s="60"/>
      <c r="H216" s="29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</row>
    <row r="217" spans="1:37" s="38" customFormat="1" ht="18.75">
      <c r="A217" s="6"/>
      <c r="B217" s="7"/>
      <c r="C217" s="57"/>
      <c r="D217" s="58"/>
      <c r="E217" s="59"/>
      <c r="F217" s="7"/>
      <c r="G217" s="60"/>
      <c r="H217" s="29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</row>
    <row r="218" spans="1:37" s="38" customFormat="1" ht="18.75">
      <c r="A218" s="6"/>
      <c r="B218" s="7"/>
      <c r="C218" s="57"/>
      <c r="D218" s="58"/>
      <c r="E218" s="59"/>
      <c r="F218" s="7"/>
      <c r="G218" s="60"/>
      <c r="H218" s="29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</row>
    <row r="219" spans="1:37" s="38" customFormat="1" ht="18.75">
      <c r="A219" s="6"/>
      <c r="B219" s="7"/>
      <c r="C219" s="57"/>
      <c r="D219" s="58"/>
      <c r="E219" s="59"/>
      <c r="F219" s="7"/>
      <c r="G219" s="60"/>
      <c r="H219" s="29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</row>
    <row r="220" spans="1:37" s="38" customFormat="1" ht="18.75">
      <c r="A220" s="6"/>
      <c r="B220" s="7"/>
      <c r="C220" s="57"/>
      <c r="D220" s="58"/>
      <c r="E220" s="59"/>
      <c r="F220" s="7"/>
      <c r="G220" s="60"/>
      <c r="H220" s="29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</row>
    <row r="221" spans="1:37" s="38" customFormat="1" ht="18.75">
      <c r="A221" s="6"/>
      <c r="B221" s="7"/>
      <c r="C221" s="57"/>
      <c r="D221" s="58"/>
      <c r="E221" s="59"/>
      <c r="F221" s="7"/>
      <c r="G221" s="60"/>
      <c r="H221" s="29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</row>
    <row r="222" spans="1:37" s="38" customFormat="1" ht="18.75">
      <c r="A222" s="6"/>
      <c r="B222" s="7"/>
      <c r="C222" s="57"/>
      <c r="D222" s="58"/>
      <c r="E222" s="59"/>
      <c r="F222" s="7"/>
      <c r="G222" s="60"/>
      <c r="H222" s="29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</row>
    <row r="223" spans="1:37" s="38" customFormat="1" ht="18.75">
      <c r="A223" s="6"/>
      <c r="B223" s="7"/>
      <c r="C223" s="57"/>
      <c r="D223" s="58"/>
      <c r="E223" s="59"/>
      <c r="F223" s="7"/>
      <c r="G223" s="60"/>
      <c r="H223" s="29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</row>
    <row r="224" spans="1:37" s="38" customFormat="1" ht="18.75">
      <c r="A224" s="6"/>
      <c r="B224" s="7"/>
      <c r="C224" s="57"/>
      <c r="D224" s="58"/>
      <c r="E224" s="59"/>
      <c r="F224" s="7"/>
      <c r="G224" s="60"/>
      <c r="H224" s="29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</row>
    <row r="225" spans="1:37" s="38" customFormat="1" ht="18.75">
      <c r="A225" s="6"/>
      <c r="B225" s="7"/>
      <c r="C225" s="57"/>
      <c r="D225" s="58"/>
      <c r="E225" s="59"/>
      <c r="F225" s="7"/>
      <c r="G225" s="60"/>
      <c r="H225" s="29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</row>
    <row r="226" spans="1:37" s="38" customFormat="1" ht="18.75">
      <c r="A226" s="6"/>
      <c r="B226" s="7"/>
      <c r="C226" s="57"/>
      <c r="D226" s="58"/>
      <c r="E226" s="59"/>
      <c r="F226" s="7"/>
      <c r="G226" s="60"/>
      <c r="H226" s="29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</row>
    <row r="227" spans="1:37" s="38" customFormat="1" ht="18.75">
      <c r="A227" s="6"/>
      <c r="B227" s="7"/>
      <c r="C227" s="57"/>
      <c r="D227" s="58"/>
      <c r="E227" s="59"/>
      <c r="F227" s="7"/>
      <c r="G227" s="60"/>
      <c r="H227" s="29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</row>
    <row r="228" spans="1:37" s="38" customFormat="1" ht="18.75">
      <c r="A228" s="6"/>
      <c r="B228" s="7"/>
      <c r="C228" s="57"/>
      <c r="D228" s="58"/>
      <c r="E228" s="59"/>
      <c r="F228" s="7"/>
      <c r="G228" s="60"/>
      <c r="H228" s="29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</row>
    <row r="229" spans="1:37" s="38" customFormat="1" ht="18.75">
      <c r="A229" s="6"/>
      <c r="B229" s="7"/>
      <c r="C229" s="57"/>
      <c r="D229" s="58"/>
      <c r="E229" s="59"/>
      <c r="F229" s="7"/>
      <c r="G229" s="60"/>
      <c r="H229" s="29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</row>
    <row r="230" spans="1:37" s="38" customFormat="1" ht="18.75">
      <c r="A230" s="6"/>
      <c r="B230" s="7"/>
      <c r="C230" s="57"/>
      <c r="D230" s="58"/>
      <c r="E230" s="59"/>
      <c r="F230" s="7"/>
      <c r="G230" s="60"/>
      <c r="H230" s="29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</row>
    <row r="231" spans="1:37" s="38" customFormat="1" ht="18.75">
      <c r="A231" s="6"/>
      <c r="B231" s="7"/>
      <c r="C231" s="57"/>
      <c r="D231" s="58"/>
      <c r="E231" s="59"/>
      <c r="F231" s="7"/>
      <c r="G231" s="60"/>
      <c r="H231" s="29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</row>
    <row r="232" spans="1:37" s="38" customFormat="1" ht="18.75">
      <c r="A232" s="6"/>
      <c r="B232" s="7"/>
      <c r="C232" s="57"/>
      <c r="D232" s="58"/>
      <c r="E232" s="59"/>
      <c r="F232" s="7"/>
      <c r="G232" s="60"/>
      <c r="H232" s="29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</row>
  </sheetData>
  <sheetProtection/>
  <mergeCells count="8">
    <mergeCell ref="A1:H1"/>
    <mergeCell ref="A2:H2"/>
    <mergeCell ref="A3:H3"/>
    <mergeCell ref="A4:H4"/>
    <mergeCell ref="A5:H5"/>
    <mergeCell ref="A8:G8"/>
    <mergeCell ref="A6:F6"/>
    <mergeCell ref="A7:F7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2016-12-15T14:08:05Z</cp:lastPrinted>
  <dcterms:created xsi:type="dcterms:W3CDTF">2014-10-25T07:35:49Z</dcterms:created>
  <dcterms:modified xsi:type="dcterms:W3CDTF">2017-04-04T12:35:58Z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