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175" activeTab="4"/>
  </bookViews>
  <sheets>
    <sheet name="1" sheetId="1" r:id="rId1"/>
    <sheet name="прил2" sheetId="2" state="hidden" r:id="rId2"/>
    <sheet name="3" sheetId="3" r:id="rId3"/>
    <sheet name="прил6" sheetId="4" state="hidden" r:id="rId4"/>
    <sheet name="5" sheetId="5" r:id="rId5"/>
    <sheet name="прил8" sheetId="6" state="hidden" r:id="rId6"/>
    <sheet name="7" sheetId="7" r:id="rId7"/>
    <sheet name="прил10" sheetId="8" state="hidden" r:id="rId8"/>
    <sheet name="прил12" sheetId="9" state="hidden" r:id="rId9"/>
    <sheet name="прил14" sheetId="10" state="hidden" r:id="rId10"/>
    <sheet name="прил16" sheetId="11" state="hidden" r:id="rId11"/>
    <sheet name="9" sheetId="12" r:id="rId12"/>
    <sheet name="Лист3" sheetId="13" state="hidden" r:id="rId13"/>
  </sheets>
  <externalReferences>
    <externalReference r:id="rId16"/>
  </externalReferences>
  <definedNames>
    <definedName name="_xlnm.Print_Titles" localSheetId="2">'3'!$12:$12</definedName>
    <definedName name="_xlnm.Print_Titles" localSheetId="8">'прил12'!$11:$11</definedName>
    <definedName name="_xlnm.Print_Titles" localSheetId="3">'прил6'!$12:$12</definedName>
    <definedName name="_xlnm.Print_Titles" localSheetId="5">'прил8'!$10:$10</definedName>
    <definedName name="_xlnm.Print_Area" localSheetId="0">'1'!$A$1:$C$27</definedName>
    <definedName name="_xlnm.Print_Area" localSheetId="2">'3'!$A$1:$C$52</definedName>
    <definedName name="_xlnm.Print_Area" localSheetId="4">'5'!$A$1:$G$131</definedName>
    <definedName name="_xlnm.Print_Area" localSheetId="6">'7'!$A$1:$I$132</definedName>
    <definedName name="_xlnm.Print_Area" localSheetId="11">'9'!$A$1:$F$90</definedName>
    <definedName name="_xlnm.Print_Area" localSheetId="7">'прил10'!$A$1:$I$111</definedName>
    <definedName name="_xlnm.Print_Area" localSheetId="8">'прил12'!$A$1:$H$29</definedName>
    <definedName name="_xlnm.Print_Area" localSheetId="1">'прил2'!$A$1:$D$28</definedName>
    <definedName name="_xlnm.Print_Area" localSheetId="3">'прил6'!$A$1:$D$70</definedName>
    <definedName name="_xlnm.Print_Area" localSheetId="5">'прил8'!$A$1:$H$110</definedName>
  </definedNames>
  <calcPr fullCalcOnLoad="1"/>
</workbook>
</file>

<file path=xl/sharedStrings.xml><?xml version="1.0" encoding="utf-8"?>
<sst xmlns="http://schemas.openxmlformats.org/spreadsheetml/2006/main" count="3062" uniqueCount="609">
  <si>
    <t>Прочие безвозмездные поступления в бюджеты поселений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</si>
  <si>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</si>
  <si>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</si>
  <si>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</si>
  <si>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ИСТОЧНИКИ ВНУТРЕННЕГО ФИНАНСИРОВАНИЯ ДЕФИЦИТОВ  БЮДЖЕТОВ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</si>
  <si>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</si>
  <si>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</si>
  <si>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</si>
  <si>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</si>
  <si>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</si>
  <si>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</si>
  <si>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</si>
  <si>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</si>
  <si>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</si>
  <si>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</si>
  <si>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</si>
  <si>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</si>
  <si>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</si>
  <si>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</si>
  <si>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</si>
  <si>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</si>
  <si>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</si>
  <si>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</si>
  <si>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</si>
  <si>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</si>
  <si>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</si>
  <si>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</si>
  <si>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</si>
  <si>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</si>
  <si>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</si>
  <si>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</si>
  <si>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Уменьшение прочих остатков денежных средств  бюджетов поселений</t>
  </si>
  <si>
    <t>Увеличение прочих остатков денежных средств  бюджетов поселений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</si>
  <si>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</si>
  <si>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</si>
  <si>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</si>
  <si>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</si>
  <si>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</si>
  <si>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</si>
  <si>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Кредиты кредитных организаций</t>
  </si>
  <si>
    <t>Итого</t>
  </si>
  <si>
    <t>2. Погашение внутренних заимствований</t>
  </si>
  <si>
    <t>Приложение №12</t>
  </si>
  <si>
    <t>Объем привлечения средств в 2016г.</t>
  </si>
  <si>
    <t>Объем привлечения средств в 2017г.</t>
  </si>
  <si>
    <t>Приложение №14</t>
  </si>
  <si>
    <t xml:space="preserve">Программа муниципальных гарантий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</si>
  <si>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</si>
  <si>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</si>
  <si>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</si>
  <si>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</si>
  <si>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</si>
  <si>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</si>
  <si>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</si>
  <si>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</si>
  <si>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За счет источников финансирования дефицита бюджета</t>
  </si>
  <si>
    <t>Объем бюджетных ассигнований на исполнение гарантий по возможным гарантийным случаям в 2015 году, тыс.рублей</t>
  </si>
  <si>
    <t>2 00 00000 00 0000 000</t>
  </si>
  <si>
    <t>2 02 00000 00 0000 000</t>
  </si>
  <si>
    <t>2 02 01000 00 0000 151</t>
  </si>
  <si>
    <t>2 02 01001 00 0000 151</t>
  </si>
  <si>
    <t>2 02 02000 00 0000 151</t>
  </si>
  <si>
    <t>2 02 02999 00 0000 151</t>
  </si>
  <si>
    <t>Прочие субсидии</t>
  </si>
  <si>
    <t>2 02 03000 00 0000 151</t>
  </si>
  <si>
    <t>2 02 04000 00 0000 151</t>
  </si>
  <si>
    <t>2 07 00000 00 0000 180</t>
  </si>
  <si>
    <t>Прочие безвозмездные поступления</t>
  </si>
  <si>
    <t>1 00 00000 00 0000 000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</si>
  <si>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</si>
  <si>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</si>
  <si>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</si>
  <si>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</si>
  <si>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</si>
  <si>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</si>
  <si>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</si>
  <si>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</si>
  <si>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</si>
  <si>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</si>
  <si>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</si>
  <si>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</si>
  <si>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</si>
  <si>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</si>
  <si>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</si>
  <si>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</si>
  <si>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</si>
  <si>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</si>
  <si>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</si>
  <si>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</si>
  <si>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</si>
  <si>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</si>
  <si>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</si>
  <si>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</si>
  <si>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</si>
  <si>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</si>
  <si>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</si>
  <si>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</si>
  <si>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</si>
  <si>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</si>
  <si>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2 02 01003 00 0000 151</t>
  </si>
  <si>
    <t>Дотации на поддержку мер по обеспечению сбалансированности бюджетов</t>
  </si>
  <si>
    <t>2 02 01003 10 0000 151</t>
  </si>
  <si>
    <t>Дотации бюджетам поселений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</si>
  <si>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</si>
  <si>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2 02 02999 10 0000 151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</si>
  <si>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</si>
  <si>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</si>
  <si>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</si>
  <si>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</si>
  <si>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</si>
  <si>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</si>
  <si>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трасферты</t>
  </si>
  <si>
    <t>Доходы бюджета - ИТОГО</t>
  </si>
  <si>
    <t>Приложение №6</t>
  </si>
  <si>
    <t>Сумма  на 2017 год</t>
  </si>
  <si>
    <t>Сумма  на 2016 год</t>
  </si>
  <si>
    <t>Код группы, подгруппы, статьи и вида источников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</si>
  <si>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</si>
  <si>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</si>
  <si>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</si>
  <si>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</si>
  <si>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</si>
  <si>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</si>
  <si>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</si>
  <si>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</si>
  <si>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</si>
  <si>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</si>
  <si>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</si>
  <si>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</si>
  <si>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</si>
  <si>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</si>
  <si>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</si>
  <si>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</si>
  <si>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</si>
  <si>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</si>
  <si>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Обеспечение проведения выборов и референдумов</t>
  </si>
  <si>
    <t>07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</si>
  <si>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</si>
  <si>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</si>
  <si>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13</t>
  </si>
  <si>
    <t>05 0</t>
  </si>
  <si>
    <t>09 0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</si>
  <si>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</si>
  <si>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</si>
  <si>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</si>
  <si>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</si>
  <si>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</si>
  <si>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</si>
  <si>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</si>
  <si>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</si>
  <si>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</si>
  <si>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Другие вопросы в области национальной экономики</t>
  </si>
  <si>
    <t>12</t>
  </si>
  <si>
    <t>ЖИЛИЩНО-КОММУНАЛЬНОЕ ХОЯЙСТВО</t>
  </si>
  <si>
    <t>05</t>
  </si>
  <si>
    <t>Благоустройство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</si>
  <si>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</si>
  <si>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</si>
  <si>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</si>
  <si>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</si>
  <si>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</si>
  <si>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Выплата пенсий за выслугу лет и доплат к пенсиям муниципальных служащих</t>
  </si>
  <si>
    <t>Социальное обеспечение и иные выплаты населению</t>
  </si>
  <si>
    <t>300</t>
  </si>
  <si>
    <t>ОБРАЗОВАНИЕ</t>
  </si>
  <si>
    <t>Молодежная политика и оздоровление детей</t>
  </si>
  <si>
    <t xml:space="preserve">08 1 </t>
  </si>
  <si>
    <t>ФИЗИЧЕСКАЯ КУЛЬТУРА И СПОРТ</t>
  </si>
  <si>
    <t>Массовый спорт</t>
  </si>
  <si>
    <t>11</t>
  </si>
  <si>
    <t xml:space="preserve">08 2 </t>
  </si>
  <si>
    <t>тыс.руб.</t>
  </si>
  <si>
    <t>ЦСР</t>
  </si>
  <si>
    <t>Наименование</t>
  </si>
  <si>
    <t>01 0</t>
  </si>
  <si>
    <t>0000</t>
  </si>
  <si>
    <t>01 1</t>
  </si>
  <si>
    <t>1401</t>
  </si>
  <si>
    <t>Расходы на обеспечение деятельности (оказание услуг) муниципальных учреждений</t>
  </si>
  <si>
    <t>1444</t>
  </si>
  <si>
    <t xml:space="preserve">Создание условий для организации досуга и обеспечения жителей поселения услугами организаций культуры </t>
  </si>
  <si>
    <t>1402</t>
  </si>
  <si>
    <t>Обеспечение деятельности и выполнение функций органов местного самоуправления</t>
  </si>
  <si>
    <t>02 0</t>
  </si>
  <si>
    <t>02 1</t>
  </si>
  <si>
    <t>1445</t>
  </si>
  <si>
    <t>05 1</t>
  </si>
  <si>
    <t>Мероприятия в области энергосбережения</t>
  </si>
  <si>
    <t xml:space="preserve">07 0 </t>
  </si>
  <si>
    <t>07 1</t>
  </si>
  <si>
    <t>1433</t>
  </si>
  <si>
    <t>Мероприятия по благоустройству</t>
  </si>
  <si>
    <t>1455</t>
  </si>
  <si>
    <t>Озеленение</t>
  </si>
  <si>
    <t xml:space="preserve">08 0 </t>
  </si>
  <si>
    <t>1414</t>
  </si>
  <si>
    <t>Реализация мероприятий в сфере молодежной политики</t>
  </si>
  <si>
    <t>1406</t>
  </si>
  <si>
    <t>09 1</t>
  </si>
  <si>
    <t>1437</t>
  </si>
  <si>
    <t>Мероприятия, направленные на развитие муниципальной службы</t>
  </si>
  <si>
    <t>13 0</t>
  </si>
  <si>
    <t>13 1</t>
  </si>
  <si>
    <t>1415</t>
  </si>
  <si>
    <t>Расходы муниципального образования на обеспечения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</si>
  <si>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71 0</t>
  </si>
  <si>
    <t>Обеспечение функционирования главы муниципального образования</t>
  </si>
  <si>
    <t>71 1</t>
  </si>
  <si>
    <t>Глава муниципального образования</t>
  </si>
  <si>
    <t>73 0</t>
  </si>
  <si>
    <t>Обеспечение функционирования местных администраций</t>
  </si>
  <si>
    <t>73 1</t>
  </si>
  <si>
    <t>Обеспечение деятельности администрации муниципального образования</t>
  </si>
  <si>
    <t>76 0</t>
  </si>
  <si>
    <t>Реализация государственных функций, связанных с общегосударственным управлением</t>
  </si>
  <si>
    <t>76 1</t>
  </si>
  <si>
    <t>1404</t>
  </si>
  <si>
    <t>Выполнение других (прочих) обязательств органа местного самоуправления</t>
  </si>
  <si>
    <t>77 0</t>
  </si>
  <si>
    <t>Непрограммная деятельность органов местного самоуправления</t>
  </si>
  <si>
    <t>77 2</t>
  </si>
  <si>
    <t>Непрограммные расходы органов местного самоуправления</t>
  </si>
  <si>
    <t>5918</t>
  </si>
  <si>
    <t>Осуществление первичного воинского учета на территориях, где отсутствуют военные комиссариаты</t>
  </si>
  <si>
    <t>77 3</t>
  </si>
  <si>
    <t>Организация и проведение выборов и референдумов</t>
  </si>
  <si>
    <t>1441</t>
  </si>
  <si>
    <t>Подготовка и проведение выборов</t>
  </si>
  <si>
    <t>Приложение №8</t>
  </si>
  <si>
    <t>Сумма на 2017 год</t>
  </si>
  <si>
    <t>Сумма на 2016 год</t>
  </si>
  <si>
    <t>Приложение №10</t>
  </si>
  <si>
    <t>тыс.рублей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</si>
  <si>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</si>
  <si>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</si>
  <si>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</si>
  <si>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</si>
  <si>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</si>
  <si>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</si>
  <si>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</si>
  <si>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</si>
  <si>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</si>
  <si>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</si>
  <si>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</si>
  <si>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</si>
  <si>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</si>
  <si>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</si>
  <si>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</si>
  <si>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2 07 05030 10 0000 180</t>
  </si>
  <si>
    <t xml:space="preserve">Прочие безвозмездные поступления в бюджеты поселений </t>
  </si>
  <si>
    <t>1 11 05025 10 0000 120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</si>
  <si>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</si>
  <si>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1 13 01995 10 0000 130</t>
  </si>
  <si>
    <t>Прочие доходы от оказания платных услуг (работ) получателями средств бюджетов поселений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</si>
  <si>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</si>
  <si>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</si>
  <si>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</si>
  <si>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</si>
  <si>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</si>
  <si>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Единый сельскохозяйственный налог</t>
  </si>
  <si>
    <t>1  11  05030  00  0000  120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</si>
  <si>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</si>
  <si>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1  11  05035  10  0000  120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</si>
  <si>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</si>
  <si>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</si>
  <si>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1 01 02020 01 0000 110</t>
  </si>
  <si>
    <t>1 03 00000 00 0000 000</t>
  </si>
  <si>
    <t>1 03 02000 01 0000 110</t>
  </si>
  <si>
    <t>1 03 02240 01 0000 110</t>
  </si>
  <si>
    <t>1 03 02230 01 0000 110</t>
  </si>
  <si>
    <t>1 03 02250 01 0000 110</t>
  </si>
  <si>
    <t>1 03 02260 01 0000 110</t>
  </si>
  <si>
    <t>Доходы от уплаты акцизов на дизильное топливо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</si>
  <si>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</si>
  <si>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</si>
  <si>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</si>
  <si>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1 05 00000 00 0000 000</t>
  </si>
  <si>
    <t>1 05 03000 01 0000 110</t>
  </si>
  <si>
    <t>1 05 03010 01 0000 110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</si>
  <si>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</si>
  <si>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</si>
  <si>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</si>
  <si>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1 13 00000 00 0000 000</t>
  </si>
  <si>
    <t>1 13 01990 00 0000 130</t>
  </si>
  <si>
    <t>1 14 06020 00 0000 430</t>
  </si>
  <si>
    <t>1 14 06025 10 0000 430</t>
  </si>
  <si>
    <t xml:space="preserve">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</si>
  <si>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</si>
  <si>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 вопросов  местного значения в соответствии с заключенными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</si>
  <si>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</si>
  <si>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</si>
  <si>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2 07 05000 10 0000 180</t>
  </si>
  <si>
    <t>1434</t>
  </si>
  <si>
    <t>04 0</t>
  </si>
  <si>
    <t>04 1</t>
  </si>
  <si>
    <t>1470</t>
  </si>
  <si>
    <t>Проведение муниципальной политики в области имущественных и земельных отношений на территории муниципального образования</t>
  </si>
  <si>
    <t>Муниципальная программа __________________________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</si>
  <si>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_________ сельсовета Поныровского района Курской области «Повышение эффективности работы с молодежью, развитие физической культуры и спорта в _____________________ сельсовете Поныровского района Курской области»</t>
  </si>
  <si>
    <t>Муниципальная программа _____________кого сельсовета Поныровского района Курской области «Социальная поддержка граждан в _____________ком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</si>
  <si>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_________ сельсовета Поныровского района Курской области «Социальная поддержка граждан в _________ сельсовете Поныровского района Курской области»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</si>
  <si>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</si>
  <si>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1439</t>
  </si>
  <si>
    <t>Реализация мероприятий по распространению официальной информации</t>
  </si>
  <si>
    <t>Курской области на 2015 год и  на плановый период 2016 и 2017 годов"</t>
  </si>
  <si>
    <t xml:space="preserve">Распределение бюджетных ассигнований </t>
  </si>
  <si>
    <t xml:space="preserve">на реализацию муниципальных программ </t>
  </si>
  <si>
    <t>Приложение №16</t>
  </si>
  <si>
    <t xml:space="preserve"> в плановом периоде 2016 и 2017 годов</t>
  </si>
  <si>
    <t>на плановый период 2016 и 2017 годов</t>
  </si>
  <si>
    <t>Выполнение других обязательств ____________ сельсовета Поныровского района Курской области</t>
  </si>
  <si>
    <t>бюджета 2-го Поныровского сельсовета Поныровского района Курской области на 2016-2017 года</t>
  </si>
  <si>
    <t>Администрация 2-го Поныровского сельсовета Поныровского района Курской области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</si>
  <si>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</si>
  <si>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Выполнение других обязательств 2-го Поныровского сельсовета Поныровского района Курской области</t>
  </si>
  <si>
    <t xml:space="preserve"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муниципальной программы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</si>
  <si>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</si>
  <si>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</si>
  <si>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</si>
  <si>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</si>
  <si>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</si>
  <si>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</si>
  <si>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Распределение бюджетных ассигнований по разделам, подразделам, целевым статьям (муниципальным программам 2-го Поныровского сельсовета Поныровского района Курской области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бюджета 2-го Поныровского  сельсовета Поныровского района Курской области на плановый период 2016 и 2017 годов</t>
  </si>
  <si>
    <t>Подпрограмма «Реализация мероприятий, направленных на развитие муниципальной службы» муниципальной программы 2-го Поныровского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</si>
  <si>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2-го Поныровского  сельсовета Поныровского района Курской области от чрезвычайных ситуаций"  </t>
  </si>
  <si>
    <t xml:space="preserve">Муниципальная программа 2-го Поныровского сельсовета Поныровского района Курской области «Пожарная безопасность и защита населения и территории  2-го Поныровского сельсовета Поныровского района Курской области от чрезвычайных ситуаций"  </t>
  </si>
  <si>
    <t>Муниципальная программа 2-го Поныровского сельсовета Поныровского района Курской области «Управление муниципальным имуществом и земельными ресурсами 2-го поныровского сельсовета Поныровского района Курской области»</t>
  </si>
  <si>
    <t>Подпрограмма «Повышение эффективности управления муниципальным имуществом и земельными ресурсами» муниципальной программы 2-го Поныровского сельсовета Поныровского района Курской области «Управление муниципальным имуществом и земельными ресурсами 2-го Поныровского  сельсовета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</si>
  <si>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</si>
  <si>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области"Благоустройство и содержание территории  2-го Поныровского сельсовета Поныровского района Курской области"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</si>
  <si>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</si>
  <si>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культуры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</si>
  <si>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</si>
  <si>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«Энергосбережение в 2-ом Поныровском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 сельсовете Поныровского района Курской области»</t>
  </si>
  <si>
    <t>Подпрограмма «Организация благоустройства территории 2-го Поныровского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сельсовета Поныровского района Курской области»</t>
  </si>
  <si>
    <t>Ведомственная структура расходов бюджета 2-го Поныровского сельсовета Поныровского района Курской области на плановый период 2016 и 2017 годы</t>
  </si>
  <si>
    <t>Муниципальная программа 2-го Поныровского  сельсовета Поныровского района Курской области «Развитие муниципальной службы в 2-ом Поныровском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</si>
  <si>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муниципальной программы 2-го Поныровского 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</si>
  <si>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«Энергосбережение в 2-ом Поныровском  сельсовете Поныровского района Курской области» муниципальной программы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</si>
  <si>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«Организация благоустройства территории 2-го Поныровского  сельсовета  Поныровского района Курской области» муниципальной  программы   2-го Поныровского сельсовета Поныровского района Курской области  «Благоустройство и содержание территории  2-го Поныровского  сельсовета Поныровского района Курской области»</t>
  </si>
  <si>
    <t>Подпрограмма «Искусство» муниципальной программы 2-го Поныровского сельсовета Поныровского района Курской области «Развитие культуры в 2-ом Поныровском  сельсовете Поныровского района Курской области»</t>
  </si>
  <si>
    <t>Муниципальная программа 2-го Поныровского  сельсовета Поныровского района Курской области «Повышение эффективности работы с молодежью, развитие физической культуры и спорта в 2-ом Поныровском сельсовете Поныровского района Курской области»</t>
  </si>
  <si>
    <t>Подпрограмма «Реализация муниципальной политики в сфере физической культуры и спорта» муниципальной программы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 2-ом Поныровском 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</si>
  <si>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</si>
  <si>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«Развитие муниципальной службы в 2-ом Поныровском  сельсовете Поныровского района Курской области»</t>
  </si>
  <si>
    <t>Подпрограмма «Развитие мер социальной поддержки отдельных категорий граждан» муниципальной программы 2-го Поныровского сельсовета Поныровского района Курской области «Социальная поддержка граждан в 2-ом Поныровском сельсовете Поныровского района Курской области»</t>
  </si>
  <si>
    <t>Муниципальная программа 2-го Поныровского сельсовета Поныровского района Курской области «Энергосбережение и повышение энергетической эффективности в 2-ом поныровском сельсовете Поныровского района Курской области»</t>
  </si>
  <si>
    <t>Подпрограмма «Повышение эффективности реализации молодежной политики» муниципальной программы  2-го Поныровского сельсовета Поныровского района Курской области «Повышение эффективности работы с молодежью, развитие физической культуры и спорта в 2-ом Поныровском  сельсовете Поныровского района Курской области»</t>
  </si>
  <si>
    <t xml:space="preserve">Программа муниципальных внутренних заимствований 2-го Поныровского </t>
  </si>
  <si>
    <t xml:space="preserve"> сельсовета Поныровского района Курской области на 2016 - 2017 годы</t>
  </si>
  <si>
    <t>2-го Поныровского сельсовета Поныровского района по возможным гарантийным случаям, в 2015 году</t>
  </si>
  <si>
    <t>2-го Поныровского сельсовета Поныровского района Курской области на 2016 - 2017 годы</t>
  </si>
  <si>
    <t>1.1. Перечень подлежащих предоставлению муниципальных гарантий 2-го Поныровского сельсовета Поныровского района в 2014 году</t>
  </si>
  <si>
    <t>Исполнение муниципальных гарантий 2-го Поныровского сельсовета Поныровского района</t>
  </si>
  <si>
    <t>к решению Собрания Депутатов 2-го Поныровского сельсовета</t>
  </si>
  <si>
    <t>"О бюджете 2-го Поныровского сельсовета Поныровского района</t>
  </si>
  <si>
    <t>к решению Собрания Депутатов  2-го Поныровского сельсовета</t>
  </si>
  <si>
    <t>"О бюджете  2-го Поныровского сельсовета Поныровского района</t>
  </si>
  <si>
    <t xml:space="preserve">  и межбюджетных трансфертов, получаемых из других бюджетов бюджетной системы Российской Федерации</t>
  </si>
  <si>
    <t xml:space="preserve">Поступления доходов в бюджет 2-го Поныровского сельсовета Поныровского района Курской области </t>
  </si>
  <si>
    <t>Всего  источников финансирования дефицитов бюджетов</t>
  </si>
  <si>
    <t>Условно утвержденные расходы</t>
  </si>
  <si>
    <t>Поныровского района Курской области  от 09 декабря 2014г. № 21</t>
  </si>
  <si>
    <t>Поныровского района Курской области от 09 декабря 2014г. № 21</t>
  </si>
  <si>
    <t>Поныровского района  Курской области от 09 декабря 2014 г. № 21</t>
  </si>
  <si>
    <t>Поныровского района Курской области  от  09 декабря 2014г. № 21</t>
  </si>
  <si>
    <t>5118</t>
  </si>
  <si>
    <t>1 06 06033 10 0000 110</t>
  </si>
  <si>
    <t>1 06 06040 00 0000 110</t>
  </si>
  <si>
    <t>1 06 06043 10 0000 110</t>
  </si>
  <si>
    <t>Поныровского района Курской области  от ___ декабря 2015г. № ___</t>
  </si>
  <si>
    <t>10</t>
  </si>
  <si>
    <t>Земельный налог с физических лиц</t>
  </si>
  <si>
    <t>Земельный налог с организаций</t>
  </si>
  <si>
    <t>рублей</t>
  </si>
  <si>
    <t>00 С1402</t>
  </si>
  <si>
    <t>00 00000</t>
  </si>
  <si>
    <t>00 С1404</t>
  </si>
  <si>
    <t>00 С1401</t>
  </si>
  <si>
    <t>00 С1439</t>
  </si>
  <si>
    <t>01 00000</t>
  </si>
  <si>
    <t>Коммунальное хозяйство</t>
  </si>
  <si>
    <t>01 П1431</t>
  </si>
  <si>
    <t>Осуществление полномочий  в области коммунального хозяйства</t>
  </si>
  <si>
    <t>02 00000</t>
  </si>
  <si>
    <t>01 С1433</t>
  </si>
  <si>
    <t>Основное мероприятие "Организация культурно-досуговой деятельности"</t>
  </si>
  <si>
    <t>07 2</t>
  </si>
  <si>
    <t>01 П1490</t>
  </si>
  <si>
    <t xml:space="preserve">07 1 </t>
  </si>
  <si>
    <t xml:space="preserve">07 2 </t>
  </si>
  <si>
    <t>01 С1437</t>
  </si>
  <si>
    <t>Основное мероприятие "Создание максимальных условий для прохождения муниципальной службы и укомплектования органов местного самоуправления высокопрофессиональными кадрами"</t>
  </si>
  <si>
    <t>00 51180</t>
  </si>
  <si>
    <t>Содержание работника, осуществляющего выполнение переданных полномочий от муниципального района</t>
  </si>
  <si>
    <t>Непрограммные расходы на обеспечение деятельности муниципальных казенных учреждений</t>
  </si>
  <si>
    <t>Расходы на обеспечение деятельности муниципальных казенных учреждений, не вошедшие в программные мероприятия</t>
  </si>
  <si>
    <t>79 1</t>
  </si>
  <si>
    <t xml:space="preserve">Сумма </t>
  </si>
  <si>
    <t xml:space="preserve">  ВСЕГО</t>
  </si>
  <si>
    <t>00</t>
  </si>
  <si>
    <t>00000</t>
  </si>
  <si>
    <t xml:space="preserve">01 </t>
  </si>
  <si>
    <t>С1401</t>
  </si>
  <si>
    <t xml:space="preserve">01 2 </t>
  </si>
  <si>
    <t>01 2</t>
  </si>
  <si>
    <t>П1490</t>
  </si>
  <si>
    <t>Межбюджетные трансферты</t>
  </si>
  <si>
    <t>500</t>
  </si>
  <si>
    <t>С1402</t>
  </si>
  <si>
    <t>С1455</t>
  </si>
  <si>
    <t>П1431</t>
  </si>
  <si>
    <t>071</t>
  </si>
  <si>
    <t xml:space="preserve">09 0 </t>
  </si>
  <si>
    <t xml:space="preserve">09 1 </t>
  </si>
  <si>
    <t>С1437</t>
  </si>
  <si>
    <t xml:space="preserve">11 0 </t>
  </si>
  <si>
    <t>11 1</t>
  </si>
  <si>
    <t>П1424</t>
  </si>
  <si>
    <t xml:space="preserve">71 0 </t>
  </si>
  <si>
    <t>Обеспечение деятельности контрольно-счетных органов муниципального образования</t>
  </si>
  <si>
    <t>74 0</t>
  </si>
  <si>
    <t>51180</t>
  </si>
  <si>
    <t>С1439</t>
  </si>
  <si>
    <t>79 0</t>
  </si>
  <si>
    <t>1 01 02030 01 0000 110</t>
  </si>
  <si>
    <t>Бюджетные кредиты от других бюджетов бюджетной  системы Российской Федерации в валюте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</si>
  <si>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</si>
  <si>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</si>
  <si>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 государственных (муниципальных) нужд</t>
  </si>
  <si>
    <t>Дорожное хозяйство (дорожные фонды)</t>
  </si>
  <si>
    <t>11 0</t>
  </si>
  <si>
    <t>Осуществление переданных полномочий по капитальному ремонту, ремонту и содержанию автомобильных дорог общего пользования местного значения</t>
  </si>
  <si>
    <t>01 П1424</t>
  </si>
  <si>
    <t>02 П1490</t>
  </si>
  <si>
    <t xml:space="preserve">Другие вопросы в области культуры, кинематографии </t>
  </si>
  <si>
    <t>Основное мероприятие "Сохранение объектов культурного наследия"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</si>
  <si>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</si>
  <si>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</si>
  <si>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07 2 00 00000</t>
  </si>
  <si>
    <t>07 2 01 00000</t>
  </si>
  <si>
    <t>Источники  финансирования дефицита бюджета</t>
  </si>
  <si>
    <t>Поныровского района Курской области</t>
  </si>
  <si>
    <t xml:space="preserve">072 </t>
  </si>
  <si>
    <t>01 13600</t>
  </si>
  <si>
    <t>01 S3600</t>
  </si>
  <si>
    <t>Оплата труда работникам учреждений культуры муниципальных образований городских и сельских поселений</t>
  </si>
  <si>
    <t>01 13330</t>
  </si>
  <si>
    <t>01 S3330</t>
  </si>
  <si>
    <t>13330</t>
  </si>
  <si>
    <t>S3330</t>
  </si>
  <si>
    <t>С1433</t>
  </si>
  <si>
    <t>13600</t>
  </si>
  <si>
    <t>S3600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</si>
  <si>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</si>
  <si>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</si>
  <si>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772</t>
  </si>
  <si>
    <t>00 С1445</t>
  </si>
  <si>
    <t>02 П1463</t>
  </si>
  <si>
    <t>Расходы на  осуществление переданных полномочий  по проведению мероприятий в области культуры</t>
  </si>
  <si>
    <t>П1463</t>
  </si>
  <si>
    <t>012</t>
  </si>
  <si>
    <t xml:space="preserve">Выплата заработной платы и начислений на выплаты по оплате труда работников учреждений культуры муниципальных образований городских и сельских поселений </t>
  </si>
  <si>
    <t>С1445</t>
  </si>
  <si>
    <t>Иные межбюджетные трансферты на содержание работника, осуществляющего выполнение переданных полномочий</t>
  </si>
  <si>
    <t>к решению Собрания депутатов Первомайского сельсовета</t>
  </si>
  <si>
    <t>"О бюджете Первомайского сельсовета Поныровского района</t>
  </si>
  <si>
    <t>к решению Собрания депутатов  Первомайского сельсовета</t>
  </si>
  <si>
    <t>"О бюджете  Первомайского сельсовета Поныровского района</t>
  </si>
  <si>
    <t>Администрация Первомайского сельсовета Поныровского района Курской области</t>
  </si>
  <si>
    <t>Основное мероприятие "Создание условий для повышения доступности жилья  для населения Первомайского сельсовета Поныровского района Курской области"</t>
  </si>
  <si>
    <t>Выполнение других обязательств Первомайского сельсовета Поныровского района Курской области</t>
  </si>
  <si>
    <t>Основное мероприятие "Создание благоприятных условий для развития сети автомобильных дорог общего пользования местного значения Первомайского сельсовета Поныровского района Курской области"</t>
  </si>
  <si>
    <t xml:space="preserve">                                       к решению Собрания депутатов Первомайского сельсовета</t>
  </si>
  <si>
    <t xml:space="preserve">                                                        "О бюджете Первомайского сельсовета Поныровского района</t>
  </si>
  <si>
    <t>Муниципальная программа Первомайского сельсовета Поныровского района Курской области «Развитие муниципальной службы в Первомайском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</si>
  <si>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Первомайского сельсовета Поныровского района Курской области «Развитие муниципальной службы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</si>
  <si>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культуры в  Первомайском сельсовете Поныровского района Курской области»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</si>
  <si>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</si>
  <si>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</si>
  <si>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</si>
  <si>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Первомайском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</si>
  <si>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Первомайском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сельсовете Поныровского района Курской области»</t>
  </si>
  <si>
    <t>Муниципальная программа Первомайского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Первомайском 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</si>
  <si>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сельсовете Поныровского района Курской области»</t>
  </si>
  <si>
    <t>Подпрограмма «Искусство» муниципальной программы Первомайского сельсовета Поныровского района Курской области «Развитие культуры в Первомайском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</si>
  <si>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муниципальной службы в Первомайском  сельсовете Поныровского района Курской области»</t>
  </si>
  <si>
    <t>Подпрограмма «Реализация мероприятий, направленных на развитие муниципальной службы» Первомайского сельсовета Поныровского района Курской области «Развитие муниципальной службы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</si>
  <si>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 сельсовете Поныровского района Курской области»</t>
  </si>
  <si>
    <t>Подпрограмма «Управление муниципальной программой  и обеспечение условий реализации» муниципальной 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</si>
  <si>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жилищно-коммунальгого хозяйства в Первомайском  сельсовете Поныровского района Курской области"</t>
  </si>
  <si>
    <t>Подпрограмма «Создание условий для обеспечения доступным и комфортным жильем граждан в Первомайском  сельсовете Поныровского района Курской области» муниципальной программы  Первомайского сельсовета Поныровского района Курской области «Организация предоставления населению жилищно-коммунальных услуг, благоустройство и охрана окружающей среды в Первомайском  сельсовете Поныровского района Курской области»</t>
  </si>
  <si>
    <t>Муниципальная программа Первомайского  сельсовета Поныровского района Курской области «Развитие  транспортной системы, обеспечение перевозки пассажиров и безопасности дорожного движения в Первомайском  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</si>
  <si>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 сельсовете Поныровского района Курской области»</t>
  </si>
  <si>
    <t xml:space="preserve"> Основное мероприятие "Создание благоприятных условий для обеспечения надежной работы  жилищно-коммунального хозяйства в Первомайском  сельсовете Поныровского района Курской области"</t>
  </si>
  <si>
    <t>Муниципальная программа Первомайского сельсовета Поныровского района Курской области «Развитие культуры в  Первомайском  сельсовете Поныровского района Курской области»</t>
  </si>
  <si>
    <t>Подпрограмма «Искусство» муниципальной программы Первомайского сельсовета Поныровского района Курской области «Развитие культуры в Первомайском  сельсовете Поныровского района Курской области»</t>
  </si>
  <si>
    <t xml:space="preserve">Муниципальная программа Первомайского сельсовета Поныровского района Курской области  «Развитие культуры в Первомайском  сельсовете Поныровского района Курской области» </t>
  </si>
  <si>
    <t>Подпрограмма «Искусство» муниципальной программы Первомайского сельсовета Поныровского района Курской области «Развитие культуры в  Первомайском  сельсовете Поныровского района Курской области»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</si>
  <si>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Первомайском  сельсовете Поныровского района Курской области»</t>
  </si>
  <si>
    <t>Муниципальная программа Первомайского сельсовета Поныровского района Курской области «Развитие муниципальной службы в Первомайском  сельсовете Поныровского районаКурской области»</t>
  </si>
  <si>
    <t>Муниципальная программа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 сельсовете Поныровского района Курской области»</t>
  </si>
  <si>
    <t>2 02 10000 00 0000 150</t>
  </si>
  <si>
    <t>2 02 20000 00 0000 150</t>
  </si>
  <si>
    <t>2 02 29999 00 0000 150</t>
  </si>
  <si>
    <t>2 02 29999 10 0000 150</t>
  </si>
  <si>
    <t>2 02 30000 00 0000 150</t>
  </si>
  <si>
    <t>2 02 35118 00 0000 150</t>
  </si>
  <si>
    <t>2 02 35118 10 0000 150</t>
  </si>
  <si>
    <t>2 02 40000 00 0000 150</t>
  </si>
  <si>
    <t>2 02 40014 00 0000 150</t>
  </si>
  <si>
    <t>2 02 40014 10 0000 150</t>
  </si>
  <si>
    <t>C1437</t>
  </si>
  <si>
    <t>Сумма  на 2022 год</t>
  </si>
  <si>
    <t>01 2    02 00000</t>
  </si>
  <si>
    <t xml:space="preserve">Распределение бюджетных ассигнований по целевым статьям (муниципальным  программам Первомайского сельсовета  Поныровского района Курской области и </t>
  </si>
  <si>
    <t>2 02 16001 00 0000 150</t>
  </si>
  <si>
    <t>2 02 16001 10 0000 150</t>
  </si>
  <si>
    <t>Приложение № 17</t>
  </si>
  <si>
    <t xml:space="preserve">                                       к решению Собрания депутатовПервомайского сельсовета</t>
  </si>
  <si>
    <t xml:space="preserve"> "О бюджете Первомайского  сельсовета Поныровского района</t>
  </si>
  <si>
    <t xml:space="preserve">                                                                     </t>
  </si>
  <si>
    <t xml:space="preserve"> Распределение иных межбюджетных трансфертов</t>
  </si>
  <si>
    <t>на 2020 год</t>
  </si>
  <si>
    <t xml:space="preserve">                                         </t>
  </si>
  <si>
    <t>Распределение иных межбюджетных трансфертов на исполнение переданных полномочий муниципального образования "Первомайский сельсовет" Поныровского района Курской области в сфере внешнего муниципального финансового контроля</t>
  </si>
  <si>
    <t>Наименование муниципального образования</t>
  </si>
  <si>
    <t>в том числе на:</t>
  </si>
  <si>
    <t>оплату труда с начислениями</t>
  </si>
  <si>
    <t>материальные затраты</t>
  </si>
  <si>
    <t xml:space="preserve">Муниципальный район "Поныровский район" Курской области </t>
  </si>
  <si>
    <t>ВСЕГО:</t>
  </si>
  <si>
    <t xml:space="preserve">                  Поныровского района  Курской области от __________декабря 2020г. №</t>
  </si>
  <si>
    <t>Курской области на 2021 год и плановый период 2022 и 202 годы"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</si>
  <si>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</si>
  <si>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</si>
  <si>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Аппарат контрольно-счетного органа муниципального образования</t>
  </si>
  <si>
    <t>74 3</t>
  </si>
  <si>
    <t>Иные межбюджетные трансферты на осуществление переданных полномочий  в сфере внешнего муниципального финансового контроля</t>
  </si>
  <si>
    <t>00 П1484</t>
  </si>
  <si>
    <t>П1484</t>
  </si>
  <si>
    <t xml:space="preserve">Мероприятия по внесению в Единый государственный реестр недвижимости сведений о границах муниципальных образований и границах населенных пунктов
</t>
  </si>
  <si>
    <t>Внесение в Единый государственный реестр недвижимости сведений о границах муниципальных образований и границах населенных пунктов</t>
  </si>
  <si>
    <t xml:space="preserve">Дотации бюджетам бюджетной системы Российской Федерации </t>
  </si>
  <si>
    <t>Дотации бюджетам на поддержку мер по обеспечению сбалансированности бюджетов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</si>
  <si>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</si>
  <si>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Дотации бюджетам сельских поселений на выравнивание бюджетной обеспеченности из бюджетов муниципальных районов
</t>
  </si>
  <si>
    <t>Субсидии бюджетам бюджетной системы Российской Федерации  (межбюджетные субсидии)</t>
  </si>
  <si>
    <t>Субвенции бюджетам бюджетной системы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</si>
  <si>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</si>
  <si>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2 02 15002 00 0000 150</t>
  </si>
  <si>
    <t>2 02 15002 10 0000 150</t>
  </si>
  <si>
    <t>1 06 06030 00 0000 110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</si>
  <si>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</si>
  <si>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Резервные фонды</t>
  </si>
  <si>
    <t>Резервные фонды органов местного самоуправления</t>
  </si>
  <si>
    <t xml:space="preserve">Резервные фонды </t>
  </si>
  <si>
    <t>78 1</t>
  </si>
  <si>
    <t xml:space="preserve">Резервный фонд местной администрации </t>
  </si>
  <si>
    <t>78 0 00 00000</t>
  </si>
  <si>
    <t>78 1 00 С1403</t>
  </si>
  <si>
    <t>C1403</t>
  </si>
  <si>
    <t>01  00  00  00  00  0000  000</t>
  </si>
  <si>
    <t xml:space="preserve"> 01  03  00  00  00  0000  000</t>
  </si>
  <si>
    <t xml:space="preserve"> 01  03  01  00  00  0000  000</t>
  </si>
  <si>
    <t xml:space="preserve"> 01  03  01  00  00  0000  700</t>
  </si>
  <si>
    <t xml:space="preserve"> 01  03  01  00  10  0000  710</t>
  </si>
  <si>
    <t xml:space="preserve"> 01  05  00  00  00  0000  000</t>
  </si>
  <si>
    <t>01  05  00  00  00  0000  500</t>
  </si>
  <si>
    <t>01  05  02  00  00  0000  500</t>
  </si>
  <si>
    <t>01  05  02  01  00  0000  510</t>
  </si>
  <si>
    <t>01  05  02  01  10  0000  510</t>
  </si>
  <si>
    <t>01  05  00  00  00  0000  600</t>
  </si>
  <si>
    <t>01  05  02  00  00  0000  600</t>
  </si>
  <si>
    <t>01  05  02  01  00  0000  610</t>
  </si>
  <si>
    <t>01  05  02  01  10  0000  610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</si>
  <si>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</si>
  <si>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</si>
  <si>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 xml:space="preserve">Прогнозируемое поступление доходов в бюджет  Первомайского  сельсовета </t>
  </si>
  <si>
    <t>01 С1401</t>
  </si>
  <si>
    <t>Подпрограмма «Наследие» муниципальной программы Первомайского сельсовета Поныровского района Курской области «Развитие культуры в Первомайском сельсовете Поныровском районе Курской области»</t>
  </si>
  <si>
    <t>78 0</t>
  </si>
  <si>
    <t>Курской области на 2022 год  и на плановый период 2023 и 2024 годов"</t>
  </si>
  <si>
    <t>Первомайского сельсовета Поныровского района Курской области на 2022 год</t>
  </si>
  <si>
    <t xml:space="preserve"> в 2022 году</t>
  </si>
  <si>
    <t>Распределение бюджетных ассигнований по разделам, подразделам, целевым статьям (муниципальным программам Первомайского сельсовета Поныровского района Курской области и непрограммным направлениям деятельности), группам видов расходов классификации расходов   бюджета Первомайского сельсовета Поныровского района Курской области на 2022 год</t>
  </si>
  <si>
    <t>Ведомственная структура расходов бюджета Первомайского сельсовета  Поныровского района Курской области на 2022 год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</si>
  <si>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</si>
  <si>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</si>
  <si>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сельсовете Поныровского района Курской области»</t>
  </si>
  <si>
    <t>Подпрограмма «Развитие сети автомобильных дорог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Первоамйском сельсовете Поныровского района Курской области»</t>
  </si>
  <si>
    <t>Основное мероприятие "Создание благоприятных условий для развития сети автомобильных дорог общего пользования местного значения Первоамйского сельсовета Поныровского района Курской области"</t>
  </si>
  <si>
    <t>Муниципальная программа Поныровского района Курской области «Развитие транспортной системы, обеспечение перевозки пассажиров и безопасности дорожного движения в Первоамйском сельсовете Поныровского района Курской области»</t>
  </si>
  <si>
    <t>Подпрограмма «Развитие сети автомобильных дорог  Первомайского сельсовета Поныровского района Курской области» муниципальной программы Первомайского сельсовета Поныровского района Курской области «Развитие транспортной системы, обеспечение перевозки пассажиров и безопасности дорожного движения в Первомайском сельсовете Поныровского района Курской области»</t>
  </si>
  <si>
    <t xml:space="preserve">78 1 </t>
  </si>
  <si>
    <t>классификации расходов бюджета Первомайского сельсовета  Поныровского района Курской области</t>
  </si>
  <si>
    <t xml:space="preserve"> и непрограммным направлениям деятельности), группам видов расходов </t>
  </si>
  <si>
    <t xml:space="preserve"> на 2022 год</t>
  </si>
  <si>
    <t>Приложение №3</t>
  </si>
  <si>
    <t xml:space="preserve">Приложнение № 5 </t>
  </si>
  <si>
    <t>Приложнение № 7</t>
  </si>
  <si>
    <t xml:space="preserve">                       Приложение № 9</t>
  </si>
  <si>
    <t>Поныровского района  Курской области от 06.12.2021г. №35</t>
  </si>
  <si>
    <t>Поныровского района  Курской области от  06.12.2021г. №35</t>
  </si>
  <si>
    <t>(в редакции решения №  47    от  29.04.2022 года)</t>
  </si>
  <si>
    <t>(в редакции решения № 7     от 29.04.2022 года)</t>
  </si>
  <si>
    <t>(в редакции решения №   47   от 29. 04.2022 года)</t>
  </si>
  <si>
    <t>(в редакции решения №  47    от 29. 04.2022 года)</t>
  </si>
  <si>
    <t>(в редакции решения № 47    от 29. 04.2022 года)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</si>
</sst>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_р_._-;\-* #,##0_р_._-;_-* &quot;-&quot;_р_._-;_-@_-"/>
    <numFmt numFmtId="181" formatCode="_-* #,##0.00_р_._-;\-* #,##0.00_р_._-;_-* &quot;-&quot;??_р_._-;_-@_-"/>
    <numFmt numFmtId="182" formatCode="0.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  <numFmt numFmtId="190" formatCode="000000"/>
    <numFmt numFmtId="191" formatCode="0.00;[Red]0.00"/>
    <numFmt numFmtId="192" formatCode="[$-FC19]d\ mmmm\ yyyy\ &quot;г.&quot;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1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BE37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47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8" fillId="0" borderId="0">
      <alignment vertical="top" wrapText="1"/>
      <protection/>
    </xf>
    <xf numFmtId="0" fontId="32" fillId="0" borderId="0">
      <alignment/>
      <protection/>
    </xf>
    <xf numFmtId="0" fontId="32" fillId="0" borderId="0">
      <alignment/>
      <protection/>
    </xf>
    <xf numFmtId="0" fontId="49" fillId="0" borderId="0">
      <alignment/>
      <protection/>
    </xf>
    <xf numFmtId="170" fontId="48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70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78" applyFont="1" applyFill="1">
      <alignment/>
      <protection/>
    </xf>
    <xf numFmtId="0" fontId="26" fillId="0" borderId="0" xfId="78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3" fontId="22" fillId="0" borderId="0" xfId="0" applyNumberFormat="1" applyFont="1" applyFill="1" applyAlignment="1">
      <alignment/>
    </xf>
    <xf numFmtId="0" fontId="28" fillId="0" borderId="0" xfId="86" applyFont="1" applyFill="1" applyAlignment="1">
      <alignment vertical="center"/>
      <protection/>
    </xf>
    <xf numFmtId="49" fontId="23" fillId="24" borderId="12" xfId="0" applyNumberFormat="1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right" vertical="center" wrapText="1"/>
    </xf>
    <xf numFmtId="0" fontId="23" fillId="24" borderId="13" xfId="0" applyFont="1" applyFill="1" applyBorder="1" applyAlignment="1">
      <alignment horizontal="center" vertical="center" wrapText="1"/>
    </xf>
    <xf numFmtId="49" fontId="23" fillId="24" borderId="13" xfId="0" applyNumberFormat="1" applyFont="1" applyFill="1" applyBorder="1" applyAlignment="1">
      <alignment horizontal="center" vertical="center" wrapText="1"/>
    </xf>
    <xf numFmtId="183" fontId="23" fillId="24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78" applyFont="1" applyFill="1" applyAlignment="1">
      <alignment vertical="center"/>
      <protection/>
    </xf>
    <xf numFmtId="0" fontId="24" fillId="4" borderId="14" xfId="0" applyFont="1" applyFill="1" applyBorder="1" applyAlignment="1">
      <alignment vertical="center" wrapText="1"/>
    </xf>
    <xf numFmtId="0" fontId="24" fillId="0" borderId="0" xfId="86" applyFont="1" applyFill="1" applyAlignment="1">
      <alignment vertical="center"/>
      <protection/>
    </xf>
    <xf numFmtId="0" fontId="24" fillId="0" borderId="0" xfId="78" applyFont="1" applyFill="1" applyAlignment="1">
      <alignment vertical="center" wrapText="1"/>
      <protection/>
    </xf>
    <xf numFmtId="0" fontId="24" fillId="25" borderId="14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23" fillId="26" borderId="14" xfId="0" applyFont="1" applyFill="1" applyBorder="1" applyAlignment="1">
      <alignment vertical="center" wrapText="1"/>
    </xf>
    <xf numFmtId="49" fontId="23" fillId="26" borderId="14" xfId="0" applyNumberFormat="1" applyFont="1" applyFill="1" applyBorder="1" applyAlignment="1">
      <alignment horizontal="center" vertical="center" wrapText="1"/>
    </xf>
    <xf numFmtId="49" fontId="23" fillId="26" borderId="15" xfId="0" applyNumberFormat="1" applyFont="1" applyFill="1" applyBorder="1" applyAlignment="1">
      <alignment horizontal="center" vertical="center" wrapText="1"/>
    </xf>
    <xf numFmtId="49" fontId="23" fillId="26" borderId="12" xfId="0" applyNumberFormat="1" applyFont="1" applyFill="1" applyBorder="1" applyAlignment="1">
      <alignment horizontal="center" vertical="center" wrapText="1"/>
    </xf>
    <xf numFmtId="49" fontId="23" fillId="26" borderId="13" xfId="0" applyNumberFormat="1" applyFont="1" applyFill="1" applyBorder="1" applyAlignment="1">
      <alignment horizontal="center" vertical="center" wrapText="1"/>
    </xf>
    <xf numFmtId="49" fontId="23" fillId="26" borderId="16" xfId="0" applyNumberFormat="1" applyFont="1" applyFill="1" applyBorder="1" applyAlignment="1">
      <alignment horizontal="center" vertical="center" wrapText="1"/>
    </xf>
    <xf numFmtId="183" fontId="23" fillId="26" borderId="14" xfId="0" applyNumberFormat="1" applyFont="1" applyFill="1" applyBorder="1" applyAlignment="1">
      <alignment horizontal="right" vertical="center" wrapText="1"/>
    </xf>
    <xf numFmtId="0" fontId="30" fillId="0" borderId="0" xfId="0" applyFont="1" applyFill="1" applyAlignment="1">
      <alignment vertical="center" wrapText="1"/>
    </xf>
    <xf numFmtId="0" fontId="30" fillId="0" borderId="0" xfId="0" applyFont="1" applyAlignment="1">
      <alignment vertical="center" wrapText="1"/>
    </xf>
    <xf numFmtId="0" fontId="24" fillId="0" borderId="0" xfId="86" applyFont="1" applyFill="1" applyAlignment="1">
      <alignment vertical="center" wrapText="1"/>
      <protection/>
    </xf>
    <xf numFmtId="0" fontId="24" fillId="0" borderId="0" xfId="86" applyFont="1" applyAlignment="1">
      <alignment vertical="center" wrapText="1"/>
      <protection/>
    </xf>
    <xf numFmtId="0" fontId="28" fillId="0" borderId="0" xfId="86" applyFont="1" applyFill="1" applyAlignment="1">
      <alignment vertical="center" wrapText="1"/>
      <protection/>
    </xf>
    <xf numFmtId="0" fontId="28" fillId="0" borderId="0" xfId="86" applyFont="1" applyAlignment="1">
      <alignment vertical="center" wrapText="1"/>
      <protection/>
    </xf>
    <xf numFmtId="0" fontId="26" fillId="0" borderId="0" xfId="78" applyFont="1" applyFill="1" applyAlignment="1">
      <alignment vertical="center" wrapText="1"/>
      <protection/>
    </xf>
    <xf numFmtId="0" fontId="24" fillId="25" borderId="14" xfId="0" applyFont="1" applyFill="1" applyBorder="1" applyAlignment="1">
      <alignment vertical="center" wrapText="1"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3" fontId="22" fillId="0" borderId="0" xfId="0" applyNumberFormat="1" applyFont="1" applyAlignment="1">
      <alignment vertical="center" wrapText="1"/>
    </xf>
    <xf numFmtId="0" fontId="24" fillId="0" borderId="0" xfId="78" applyFont="1" applyFill="1" applyAlignment="1">
      <alignment horizontal="center" vertical="center" wrapText="1"/>
      <protection/>
    </xf>
    <xf numFmtId="0" fontId="26" fillId="0" borderId="0" xfId="78" applyFont="1" applyFill="1" applyAlignment="1">
      <alignment horizontal="center" vertical="center" wrapText="1"/>
      <protection/>
    </xf>
    <xf numFmtId="0" fontId="26" fillId="27" borderId="0" xfId="78" applyFont="1" applyFill="1" applyAlignment="1">
      <alignment vertical="center" wrapText="1"/>
      <protection/>
    </xf>
    <xf numFmtId="0" fontId="28" fillId="27" borderId="0" xfId="86" applyFont="1" applyFill="1" applyAlignment="1">
      <alignment vertical="center" wrapText="1"/>
      <protection/>
    </xf>
    <xf numFmtId="183" fontId="23" fillId="24" borderId="14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 wrapText="1"/>
    </xf>
    <xf numFmtId="0" fontId="23" fillId="0" borderId="0" xfId="0" applyFont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3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3" fillId="0" borderId="0" xfId="76" applyFont="1" applyFill="1" applyAlignment="1">
      <alignment vertical="top"/>
      <protection/>
    </xf>
    <xf numFmtId="0" fontId="13" fillId="0" borderId="0" xfId="0" applyFont="1" applyBorder="1" applyAlignment="1">
      <alignment horizontal="right" vertical="center" wrapText="1"/>
    </xf>
    <xf numFmtId="183" fontId="30" fillId="0" borderId="0" xfId="0" applyNumberFormat="1" applyFont="1" applyFill="1" applyAlignment="1">
      <alignment vertical="center" wrapText="1"/>
    </xf>
    <xf numFmtId="183" fontId="30" fillId="0" borderId="0" xfId="0" applyNumberFormat="1" applyFont="1" applyFill="1" applyAlignment="1">
      <alignment vertical="center"/>
    </xf>
    <xf numFmtId="0" fontId="34" fillId="0" borderId="0" xfId="0" applyFont="1" applyAlignment="1">
      <alignment vertical="center" wrapText="1"/>
    </xf>
    <xf numFmtId="0" fontId="34" fillId="0" borderId="0" xfId="0" applyFont="1" applyAlignment="1">
      <alignment vertical="center"/>
    </xf>
    <xf numFmtId="183" fontId="34" fillId="0" borderId="17" xfId="0" applyNumberFormat="1" applyFont="1" applyBorder="1" applyAlignment="1">
      <alignment vertical="center"/>
    </xf>
    <xf numFmtId="0" fontId="37" fillId="0" borderId="0" xfId="72" applyFont="1" applyAlignment="1">
      <alignment horizontal="center"/>
      <protection/>
    </xf>
    <xf numFmtId="0" fontId="0" fillId="0" borderId="0" xfId="72">
      <alignment/>
      <protection/>
    </xf>
    <xf numFmtId="0" fontId="37" fillId="0" borderId="0" xfId="72" applyFont="1" applyAlignment="1">
      <alignment horizontal="right"/>
      <protection/>
    </xf>
    <xf numFmtId="0" fontId="37" fillId="0" borderId="0" xfId="72" applyFont="1">
      <alignment/>
      <protection/>
    </xf>
    <xf numFmtId="49" fontId="31" fillId="0" borderId="0" xfId="0" applyNumberFormat="1" applyFont="1" applyFill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8" fillId="0" borderId="0" xfId="72" applyFont="1" applyAlignment="1">
      <alignment horizontal="right"/>
      <protection/>
    </xf>
    <xf numFmtId="0" fontId="37" fillId="0" borderId="0" xfId="72" applyFont="1" applyAlignment="1">
      <alignment horizontal="left"/>
      <protection/>
    </xf>
    <xf numFmtId="0" fontId="27" fillId="0" borderId="0" xfId="72" applyFont="1" applyAlignment="1">
      <alignment horizontal="center" vertical="center"/>
      <protection/>
    </xf>
    <xf numFmtId="0" fontId="35" fillId="0" borderId="0" xfId="72" applyFont="1">
      <alignment/>
      <protection/>
    </xf>
    <xf numFmtId="0" fontId="43" fillId="0" borderId="0" xfId="72" applyFont="1" applyAlignment="1">
      <alignment horizontal="center"/>
      <protection/>
    </xf>
    <xf numFmtId="0" fontId="43" fillId="0" borderId="0" xfId="72" applyFont="1" applyAlignment="1">
      <alignment horizontal="left"/>
      <protection/>
    </xf>
    <xf numFmtId="183" fontId="25" fillId="0" borderId="0" xfId="72" applyNumberFormat="1" applyFont="1">
      <alignment/>
      <protection/>
    </xf>
    <xf numFmtId="0" fontId="26" fillId="0" borderId="14" xfId="72" applyFont="1" applyBorder="1" applyAlignment="1">
      <alignment horizontal="center" vertical="center" wrapText="1"/>
      <protection/>
    </xf>
    <xf numFmtId="3" fontId="26" fillId="0" borderId="14" xfId="77" applyNumberFormat="1" applyFont="1" applyFill="1" applyBorder="1" applyAlignment="1">
      <alignment horizontal="center" vertical="center" wrapText="1"/>
      <protection/>
    </xf>
    <xf numFmtId="0" fontId="34" fillId="0" borderId="0" xfId="72" applyFont="1">
      <alignment/>
      <protection/>
    </xf>
    <xf numFmtId="49" fontId="24" fillId="25" borderId="14" xfId="74" applyNumberFormat="1" applyFont="1" applyFill="1" applyBorder="1" applyAlignment="1">
      <alignment horizontal="center" vertical="center"/>
      <protection/>
    </xf>
    <xf numFmtId="0" fontId="24" fillId="25" borderId="14" xfId="74" applyFont="1" applyFill="1" applyBorder="1" applyAlignment="1">
      <alignment vertical="center" wrapText="1"/>
      <protection/>
    </xf>
    <xf numFmtId="183" fontId="24" fillId="25" borderId="14" xfId="75" applyNumberFormat="1" applyFont="1" applyFill="1" applyBorder="1" applyAlignment="1">
      <alignment vertical="center"/>
      <protection/>
    </xf>
    <xf numFmtId="49" fontId="24" fillId="4" borderId="14" xfId="74" applyNumberFormat="1" applyFont="1" applyFill="1" applyBorder="1" applyAlignment="1">
      <alignment horizontal="center" vertical="center"/>
      <protection/>
    </xf>
    <xf numFmtId="0" fontId="24" fillId="4" borderId="14" xfId="74" applyFont="1" applyFill="1" applyBorder="1" applyAlignment="1">
      <alignment vertical="center" wrapText="1"/>
      <protection/>
    </xf>
    <xf numFmtId="49" fontId="24" fillId="0" borderId="14" xfId="74" applyNumberFormat="1" applyFont="1" applyBorder="1" applyAlignment="1">
      <alignment horizontal="center" vertical="center"/>
      <protection/>
    </xf>
    <xf numFmtId="0" fontId="24" fillId="0" borderId="14" xfId="74" applyFont="1" applyBorder="1" applyAlignment="1">
      <alignment vertical="center" wrapText="1"/>
      <protection/>
    </xf>
    <xf numFmtId="183" fontId="24" fillId="0" borderId="14" xfId="75" applyNumberFormat="1" applyFont="1" applyFill="1" applyBorder="1" applyAlignment="1">
      <alignment vertical="center"/>
      <protection/>
    </xf>
    <xf numFmtId="0" fontId="24" fillId="0" borderId="0" xfId="72" applyFont="1" applyAlignment="1">
      <alignment horizontal="center"/>
      <protection/>
    </xf>
    <xf numFmtId="0" fontId="24" fillId="0" borderId="0" xfId="72" applyFont="1" applyAlignment="1">
      <alignment horizontal="left"/>
      <protection/>
    </xf>
    <xf numFmtId="183" fontId="24" fillId="0" borderId="0" xfId="72" applyNumberFormat="1" applyFont="1">
      <alignment/>
      <protection/>
    </xf>
    <xf numFmtId="183" fontId="34" fillId="0" borderId="0" xfId="0" applyNumberFormat="1" applyFont="1" applyBorder="1" applyAlignment="1">
      <alignment vertical="center"/>
    </xf>
    <xf numFmtId="0" fontId="23" fillId="24" borderId="15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right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0" fillId="0" borderId="0" xfId="71">
      <alignment/>
      <protection/>
    </xf>
    <xf numFmtId="0" fontId="38" fillId="0" borderId="0" xfId="71" applyFont="1" applyAlignment="1">
      <alignment horizontal="left"/>
      <protection/>
    </xf>
    <xf numFmtId="183" fontId="0" fillId="0" borderId="0" xfId="71" applyNumberFormat="1" applyAlignment="1">
      <alignment horizontal="left"/>
      <protection/>
    </xf>
    <xf numFmtId="0" fontId="27" fillId="0" borderId="0" xfId="71" applyFont="1" applyAlignment="1">
      <alignment horizontal="center" vertical="center"/>
      <protection/>
    </xf>
    <xf numFmtId="0" fontId="23" fillId="0" borderId="0" xfId="71" applyFont="1" applyAlignment="1">
      <alignment horizontal="center"/>
      <protection/>
    </xf>
    <xf numFmtId="183" fontId="0" fillId="0" borderId="0" xfId="71" applyNumberFormat="1">
      <alignment/>
      <protection/>
    </xf>
    <xf numFmtId="0" fontId="27" fillId="0" borderId="0" xfId="71" applyFont="1" applyAlignment="1">
      <alignment horizontal="center"/>
      <protection/>
    </xf>
    <xf numFmtId="0" fontId="22" fillId="0" borderId="0" xfId="71" applyFont="1" applyAlignment="1">
      <alignment vertical="center"/>
      <protection/>
    </xf>
    <xf numFmtId="0" fontId="37" fillId="0" borderId="0" xfId="71" applyFont="1" applyAlignment="1">
      <alignment horizontal="right" vertical="center"/>
      <protection/>
    </xf>
    <xf numFmtId="183" fontId="38" fillId="0" borderId="0" xfId="71" applyNumberFormat="1" applyFont="1" applyAlignment="1">
      <alignment horizontal="right"/>
      <protection/>
    </xf>
    <xf numFmtId="0" fontId="37" fillId="0" borderId="14" xfId="71" applyFont="1" applyBorder="1" applyAlignment="1">
      <alignment horizontal="center" vertical="center" wrapText="1"/>
      <protection/>
    </xf>
    <xf numFmtId="0" fontId="37" fillId="0" borderId="14" xfId="71" applyFont="1" applyBorder="1" applyAlignment="1">
      <alignment vertical="center" wrapText="1"/>
      <protection/>
    </xf>
    <xf numFmtId="183" fontId="37" fillId="25" borderId="14" xfId="71" applyNumberFormat="1" applyFont="1" applyFill="1" applyBorder="1" applyAlignment="1">
      <alignment horizontal="center" vertical="center" wrapText="1"/>
      <protection/>
    </xf>
    <xf numFmtId="0" fontId="37" fillId="0" borderId="0" xfId="71" applyFont="1" applyAlignment="1">
      <alignment vertical="center"/>
      <protection/>
    </xf>
    <xf numFmtId="183" fontId="37" fillId="0" borderId="14" xfId="71" applyNumberFormat="1" applyFont="1" applyFill="1" applyBorder="1" applyAlignment="1">
      <alignment horizontal="center" vertical="center" wrapText="1"/>
      <protection/>
    </xf>
    <xf numFmtId="183" fontId="37" fillId="0" borderId="14" xfId="71" applyNumberFormat="1" applyFont="1" applyBorder="1" applyAlignment="1">
      <alignment horizontal="center" vertical="center" wrapText="1"/>
      <protection/>
    </xf>
    <xf numFmtId="0" fontId="27" fillId="0" borderId="0" xfId="71" applyFont="1" applyAlignment="1">
      <alignment vertical="center"/>
      <protection/>
    </xf>
    <xf numFmtId="0" fontId="38" fillId="0" borderId="14" xfId="71" applyFont="1" applyBorder="1" applyAlignment="1">
      <alignment horizontal="justify" vertical="center" wrapText="1"/>
      <protection/>
    </xf>
    <xf numFmtId="0" fontId="38" fillId="0" borderId="14" xfId="71" applyFont="1" applyBorder="1" applyAlignment="1">
      <alignment horizontal="center" vertical="center" wrapText="1"/>
      <protection/>
    </xf>
    <xf numFmtId="0" fontId="37" fillId="0" borderId="0" xfId="71" applyFont="1" applyAlignment="1">
      <alignment horizontal="justify" vertical="center"/>
      <protection/>
    </xf>
    <xf numFmtId="0" fontId="0" fillId="0" borderId="0" xfId="71" applyAlignment="1">
      <alignment horizontal="center" vertical="center"/>
      <protection/>
    </xf>
    <xf numFmtId="49" fontId="24" fillId="0" borderId="18" xfId="0" applyNumberFormat="1" applyFont="1" applyBorder="1" applyAlignment="1">
      <alignment horizontal="center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vertical="top" wrapText="1"/>
    </xf>
    <xf numFmtId="0" fontId="23" fillId="0" borderId="0" xfId="73" applyFont="1" applyAlignment="1">
      <alignment horizontal="center" vertical="center"/>
      <protection/>
    </xf>
    <xf numFmtId="0" fontId="37" fillId="0" borderId="14" xfId="0" applyFont="1" applyFill="1" applyBorder="1" applyAlignment="1">
      <alignment horizontal="justify" vertical="top" wrapText="1"/>
    </xf>
    <xf numFmtId="0" fontId="37" fillId="0" borderId="14" xfId="0" applyFont="1" applyBorder="1" applyAlignment="1">
      <alignment horizontal="justify" vertical="top" wrapText="1"/>
    </xf>
    <xf numFmtId="0" fontId="0" fillId="28" borderId="0" xfId="73" applyFill="1">
      <alignment/>
      <protection/>
    </xf>
    <xf numFmtId="0" fontId="38" fillId="0" borderId="0" xfId="73" applyFont="1" applyAlignment="1">
      <alignment horizontal="right"/>
      <protection/>
    </xf>
    <xf numFmtId="0" fontId="37" fillId="0" borderId="0" xfId="73" applyFont="1" applyAlignment="1">
      <alignment horizontal="center"/>
      <protection/>
    </xf>
    <xf numFmtId="0" fontId="0" fillId="0" borderId="0" xfId="73">
      <alignment/>
      <protection/>
    </xf>
    <xf numFmtId="0" fontId="31" fillId="0" borderId="0" xfId="73" applyFont="1">
      <alignment/>
      <protection/>
    </xf>
    <xf numFmtId="183" fontId="37" fillId="0" borderId="0" xfId="73" applyNumberFormat="1" applyFont="1">
      <alignment/>
      <protection/>
    </xf>
    <xf numFmtId="0" fontId="38" fillId="0" borderId="0" xfId="73" applyFont="1">
      <alignment/>
      <protection/>
    </xf>
    <xf numFmtId="0" fontId="40" fillId="0" borderId="0" xfId="73" applyFont="1">
      <alignment/>
      <protection/>
    </xf>
    <xf numFmtId="0" fontId="41" fillId="0" borderId="0" xfId="73" applyFont="1">
      <alignment/>
      <protection/>
    </xf>
    <xf numFmtId="0" fontId="42" fillId="0" borderId="0" xfId="73" applyFont="1" applyAlignment="1">
      <alignment vertical="center"/>
      <protection/>
    </xf>
    <xf numFmtId="0" fontId="37" fillId="0" borderId="0" xfId="73" applyFont="1" applyAlignment="1">
      <alignment vertical="center" wrapText="1"/>
      <protection/>
    </xf>
    <xf numFmtId="0" fontId="22" fillId="0" borderId="11" xfId="73" applyFont="1" applyBorder="1" applyAlignment="1">
      <alignment horizontal="center" vertical="center" wrapText="1"/>
      <protection/>
    </xf>
    <xf numFmtId="0" fontId="22" fillId="0" borderId="11" xfId="73" applyFont="1" applyBorder="1" applyAlignment="1">
      <alignment horizontal="center" vertical="center"/>
      <protection/>
    </xf>
    <xf numFmtId="183" fontId="22" fillId="0" borderId="14" xfId="73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183" fontId="24" fillId="0" borderId="14" xfId="0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vertical="top" wrapText="1"/>
    </xf>
    <xf numFmtId="183" fontId="24" fillId="0" borderId="14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left" vertical="top" wrapText="1"/>
    </xf>
    <xf numFmtId="0" fontId="22" fillId="0" borderId="0" xfId="73" applyFont="1" applyAlignment="1">
      <alignment horizontal="center"/>
      <protection/>
    </xf>
    <xf numFmtId="0" fontId="24" fillId="0" borderId="0" xfId="73" applyFont="1">
      <alignment/>
      <protection/>
    </xf>
    <xf numFmtId="183" fontId="22" fillId="0" borderId="0" xfId="73" applyNumberFormat="1" applyFont="1">
      <alignment/>
      <protection/>
    </xf>
    <xf numFmtId="0" fontId="26" fillId="29" borderId="14" xfId="0" applyFont="1" applyFill="1" applyBorder="1" applyAlignment="1">
      <alignment horizontal="center" vertical="center" wrapText="1"/>
    </xf>
    <xf numFmtId="0" fontId="26" fillId="29" borderId="14" xfId="0" applyFont="1" applyFill="1" applyBorder="1" applyAlignment="1">
      <alignment horizontal="left" vertical="center" wrapText="1"/>
    </xf>
    <xf numFmtId="183" fontId="26" fillId="29" borderId="14" xfId="0" applyNumberFormat="1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left" vertical="center" wrapText="1"/>
    </xf>
    <xf numFmtId="183" fontId="26" fillId="10" borderId="14" xfId="0" applyNumberFormat="1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center" vertical="center" wrapText="1"/>
    </xf>
    <xf numFmtId="183" fontId="24" fillId="25" borderId="14" xfId="0" applyNumberFormat="1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center" vertical="center" wrapText="1"/>
    </xf>
    <xf numFmtId="0" fontId="24" fillId="4" borderId="14" xfId="0" applyFont="1" applyFill="1" applyBorder="1" applyAlignment="1">
      <alignment horizontal="left" vertical="center" wrapText="1"/>
    </xf>
    <xf numFmtId="183" fontId="24" fillId="4" borderId="14" xfId="0" applyNumberFormat="1" applyFont="1" applyFill="1" applyBorder="1" applyAlignment="1">
      <alignment horizontal="center" vertical="center" wrapText="1"/>
    </xf>
    <xf numFmtId="0" fontId="0" fillId="0" borderId="0" xfId="73" applyAlignment="1">
      <alignment vertical="center"/>
      <protection/>
    </xf>
    <xf numFmtId="49" fontId="24" fillId="25" borderId="14" xfId="0" applyNumberFormat="1" applyFont="1" applyFill="1" applyBorder="1" applyAlignment="1">
      <alignment horizontal="center" vertical="center"/>
    </xf>
    <xf numFmtId="0" fontId="9" fillId="0" borderId="0" xfId="73" applyFont="1" applyAlignment="1">
      <alignment vertical="center"/>
      <protection/>
    </xf>
    <xf numFmtId="49" fontId="24" fillId="4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horizontal="center" vertical="center" wrapText="1"/>
    </xf>
    <xf numFmtId="0" fontId="24" fillId="30" borderId="14" xfId="0" applyFont="1" applyFill="1" applyBorder="1" applyAlignment="1">
      <alignment horizontal="left" vertical="center" wrapText="1"/>
    </xf>
    <xf numFmtId="183" fontId="24" fillId="30" borderId="14" xfId="0" applyNumberFormat="1" applyFont="1" applyFill="1" applyBorder="1" applyAlignment="1">
      <alignment horizontal="center" vertical="center" wrapText="1"/>
    </xf>
    <xf numFmtId="49" fontId="26" fillId="10" borderId="14" xfId="0" applyNumberFormat="1" applyFont="1" applyFill="1" applyBorder="1" applyAlignment="1">
      <alignment horizontal="center"/>
    </xf>
    <xf numFmtId="0" fontId="26" fillId="10" borderId="14" xfId="0" applyFont="1" applyFill="1" applyBorder="1" applyAlignment="1">
      <alignment vertical="top" wrapText="1"/>
    </xf>
    <xf numFmtId="49" fontId="26" fillId="10" borderId="14" xfId="0" applyNumberFormat="1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vertical="center" wrapText="1"/>
    </xf>
    <xf numFmtId="49" fontId="24" fillId="30" borderId="14" xfId="0" applyNumberFormat="1" applyFont="1" applyFill="1" applyBorder="1" applyAlignment="1">
      <alignment horizontal="center" vertical="center"/>
    </xf>
    <xf numFmtId="0" fontId="24" fillId="30" borderId="14" xfId="0" applyFont="1" applyFill="1" applyBorder="1" applyAlignment="1">
      <alignment vertical="center" wrapText="1"/>
    </xf>
    <xf numFmtId="0" fontId="26" fillId="29" borderId="14" xfId="0" applyFont="1" applyFill="1" applyBorder="1" applyAlignment="1">
      <alignment horizontal="left" vertical="center"/>
    </xf>
    <xf numFmtId="183" fontId="26" fillId="29" borderId="14" xfId="0" applyNumberFormat="1" applyFont="1" applyFill="1" applyBorder="1" applyAlignment="1">
      <alignment horizontal="center" vertical="center"/>
    </xf>
    <xf numFmtId="183" fontId="26" fillId="30" borderId="14" xfId="0" applyNumberFormat="1" applyFont="1" applyFill="1" applyBorder="1" applyAlignment="1">
      <alignment horizontal="center" vertical="center"/>
    </xf>
    <xf numFmtId="183" fontId="26" fillId="31" borderId="14" xfId="0" applyNumberFormat="1" applyFont="1" applyFill="1" applyBorder="1" applyAlignment="1">
      <alignment horizontal="center" vertical="center" wrapText="1"/>
    </xf>
    <xf numFmtId="183" fontId="24" fillId="25" borderId="14" xfId="0" applyNumberFormat="1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center" vertical="center"/>
    </xf>
    <xf numFmtId="0" fontId="26" fillId="30" borderId="14" xfId="0" applyFont="1" applyFill="1" applyBorder="1" applyAlignment="1">
      <alignment horizontal="left" vertical="center"/>
    </xf>
    <xf numFmtId="0" fontId="26" fillId="3" borderId="14" xfId="0" applyFont="1" applyFill="1" applyBorder="1" applyAlignment="1">
      <alignment horizontal="center" vertical="center" wrapText="1"/>
    </xf>
    <xf numFmtId="0" fontId="26" fillId="3" borderId="14" xfId="0" applyFont="1" applyFill="1" applyBorder="1" applyAlignment="1">
      <alignment horizontal="left" vertical="center" wrapText="1"/>
    </xf>
    <xf numFmtId="183" fontId="26" fillId="3" borderId="14" xfId="0" applyNumberFormat="1" applyFont="1" applyFill="1" applyBorder="1" applyAlignment="1">
      <alignment horizontal="center" vertical="center"/>
    </xf>
    <xf numFmtId="0" fontId="23" fillId="3" borderId="19" xfId="0" applyFont="1" applyFill="1" applyBorder="1" applyAlignment="1">
      <alignment horizontal="center" vertical="center" wrapText="1"/>
    </xf>
    <xf numFmtId="0" fontId="23" fillId="3" borderId="20" xfId="0" applyFont="1" applyFill="1" applyBorder="1" applyAlignment="1">
      <alignment horizontal="justify" vertical="center" wrapText="1"/>
    </xf>
    <xf numFmtId="183" fontId="24" fillId="10" borderId="14" xfId="0" applyNumberFormat="1" applyFont="1" applyFill="1" applyBorder="1" applyAlignment="1">
      <alignment horizontal="center" vertical="center" wrapText="1"/>
    </xf>
    <xf numFmtId="49" fontId="26" fillId="1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wrapText="1"/>
    </xf>
    <xf numFmtId="49" fontId="24" fillId="30" borderId="18" xfId="0" applyNumberFormat="1" applyFont="1" applyFill="1" applyBorder="1" applyAlignment="1">
      <alignment horizontal="center"/>
    </xf>
    <xf numFmtId="0" fontId="24" fillId="27" borderId="14" xfId="0" applyFont="1" applyFill="1" applyBorder="1" applyAlignment="1">
      <alignment horizontal="justify" vertical="center" wrapText="1"/>
    </xf>
    <xf numFmtId="49" fontId="24" fillId="0" borderId="18" xfId="0" applyNumberFormat="1" applyFont="1" applyBorder="1" applyAlignment="1">
      <alignment wrapText="1"/>
    </xf>
    <xf numFmtId="49" fontId="24" fillId="4" borderId="18" xfId="0" applyNumberFormat="1" applyFont="1" applyFill="1" applyBorder="1" applyAlignment="1">
      <alignment horizontal="center"/>
    </xf>
    <xf numFmtId="2" fontId="24" fillId="4" borderId="18" xfId="0" applyNumberFormat="1" applyFont="1" applyFill="1" applyBorder="1" applyAlignment="1">
      <alignment wrapText="1"/>
    </xf>
    <xf numFmtId="49" fontId="24" fillId="0" borderId="21" xfId="0" applyNumberFormat="1" applyFont="1" applyBorder="1" applyAlignment="1">
      <alignment wrapText="1"/>
    </xf>
    <xf numFmtId="0" fontId="24" fillId="27" borderId="14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top" wrapText="1"/>
    </xf>
    <xf numFmtId="0" fontId="26" fillId="10" borderId="14" xfId="0" applyFont="1" applyFill="1" applyBorder="1" applyAlignment="1">
      <alignment horizontal="left" vertical="top" wrapText="1"/>
    </xf>
    <xf numFmtId="183" fontId="24" fillId="10" borderId="14" xfId="0" applyNumberFormat="1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center" vertical="top" wrapText="1"/>
    </xf>
    <xf numFmtId="0" fontId="24" fillId="30" borderId="14" xfId="0" applyFont="1" applyFill="1" applyBorder="1" applyAlignment="1">
      <alignment horizontal="left" vertical="top" wrapText="1"/>
    </xf>
    <xf numFmtId="183" fontId="24" fillId="30" borderId="14" xfId="0" applyNumberFormat="1" applyFont="1" applyFill="1" applyBorder="1" applyAlignment="1">
      <alignment horizontal="center" vertical="top" wrapText="1"/>
    </xf>
    <xf numFmtId="49" fontId="26" fillId="10" borderId="18" xfId="0" applyNumberFormat="1" applyFont="1" applyFill="1" applyBorder="1" applyAlignment="1">
      <alignment vertical="top" wrapText="1"/>
    </xf>
    <xf numFmtId="49" fontId="24" fillId="30" borderId="18" xfId="0" applyNumberFormat="1" applyFont="1" applyFill="1" applyBorder="1" applyAlignment="1">
      <alignment horizontal="center" vertical="top"/>
    </xf>
    <xf numFmtId="49" fontId="24" fillId="30" borderId="18" xfId="0" applyNumberFormat="1" applyFont="1" applyFill="1" applyBorder="1" applyAlignment="1">
      <alignment vertical="top" wrapText="1"/>
    </xf>
    <xf numFmtId="49" fontId="24" fillId="0" borderId="18" xfId="0" applyNumberFormat="1" applyFont="1" applyBorder="1" applyAlignment="1">
      <alignment horizontal="center" vertical="top"/>
    </xf>
    <xf numFmtId="49" fontId="24" fillId="0" borderId="18" xfId="0" applyNumberFormat="1" applyFont="1" applyBorder="1" applyAlignment="1">
      <alignment vertical="top" wrapText="1"/>
    </xf>
    <xf numFmtId="183" fontId="24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center"/>
    </xf>
    <xf numFmtId="0" fontId="24" fillId="30" borderId="14" xfId="0" applyNumberFormat="1" applyFont="1" applyFill="1" applyBorder="1" applyAlignment="1">
      <alignment horizontal="left" vertical="top" wrapText="1"/>
    </xf>
    <xf numFmtId="0" fontId="24" fillId="4" borderId="14" xfId="0" applyFont="1" applyFill="1" applyBorder="1" applyAlignment="1">
      <alignment horizontal="left" vertical="top" wrapText="1"/>
    </xf>
    <xf numFmtId="0" fontId="24" fillId="0" borderId="14" xfId="0" applyFont="1" applyBorder="1" applyAlignment="1">
      <alignment horizontal="center" vertical="top" wrapText="1"/>
    </xf>
    <xf numFmtId="0" fontId="24" fillId="25" borderId="14" xfId="0" applyFont="1" applyFill="1" applyBorder="1" applyAlignment="1">
      <alignment horizontal="center" vertical="top" wrapText="1"/>
    </xf>
    <xf numFmtId="0" fontId="24" fillId="25" borderId="14" xfId="0" applyFont="1" applyFill="1" applyBorder="1" applyAlignment="1">
      <alignment horizontal="left" vertical="top" wrapText="1"/>
    </xf>
    <xf numFmtId="0" fontId="24" fillId="32" borderId="14" xfId="0" applyFont="1" applyFill="1" applyBorder="1" applyAlignment="1">
      <alignment horizontal="center" vertical="center"/>
    </xf>
    <xf numFmtId="183" fontId="26" fillId="32" borderId="14" xfId="0" applyNumberFormat="1" applyFont="1" applyFill="1" applyBorder="1" applyAlignment="1">
      <alignment horizontal="center" vertical="center"/>
    </xf>
    <xf numFmtId="0" fontId="24" fillId="32" borderId="14" xfId="0" applyFont="1" applyFill="1" applyBorder="1" applyAlignment="1">
      <alignment horizontal="left" vertical="top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justify" vertical="center" wrapText="1"/>
    </xf>
    <xf numFmtId="0" fontId="28" fillId="28" borderId="0" xfId="86" applyFont="1" applyFill="1" applyAlignment="1">
      <alignment vertical="center"/>
      <protection/>
    </xf>
    <xf numFmtId="0" fontId="28" fillId="28" borderId="0" xfId="86" applyFont="1" applyFill="1" applyAlignment="1">
      <alignment vertical="center" wrapText="1"/>
      <protection/>
    </xf>
    <xf numFmtId="0" fontId="24" fillId="28" borderId="0" xfId="78" applyFont="1" applyFill="1" applyAlignment="1">
      <alignment vertical="center" wrapText="1"/>
      <protection/>
    </xf>
    <xf numFmtId="0" fontId="28" fillId="0" borderId="0" xfId="86" applyFont="1" applyFill="1" applyAlignment="1">
      <alignment vertical="top" wrapText="1"/>
      <protection/>
    </xf>
    <xf numFmtId="0" fontId="28" fillId="0" borderId="0" xfId="86" applyFont="1" applyAlignment="1">
      <alignment vertical="top" wrapText="1"/>
      <protection/>
    </xf>
    <xf numFmtId="0" fontId="23" fillId="24" borderId="14" xfId="0" applyFont="1" applyFill="1" applyBorder="1" applyAlignment="1">
      <alignment horizontal="center" vertical="center" wrapText="1"/>
    </xf>
    <xf numFmtId="0" fontId="26" fillId="30" borderId="14" xfId="0" applyFont="1" applyFill="1" applyBorder="1" applyAlignment="1">
      <alignment horizontal="left" vertical="top" wrapText="1"/>
    </xf>
    <xf numFmtId="0" fontId="23" fillId="26" borderId="14" xfId="0" applyFont="1" applyFill="1" applyBorder="1" applyAlignment="1">
      <alignment horizontal="justify" vertical="top" wrapText="1"/>
    </xf>
    <xf numFmtId="0" fontId="27" fillId="33" borderId="14" xfId="0" applyFont="1" applyFill="1" applyBorder="1" applyAlignment="1">
      <alignment horizontal="justify" vertical="top" wrapText="1"/>
    </xf>
    <xf numFmtId="0" fontId="27" fillId="34" borderId="14" xfId="0" applyFont="1" applyFill="1" applyBorder="1" applyAlignment="1">
      <alignment horizontal="justify" vertical="top" wrapText="1"/>
    </xf>
    <xf numFmtId="0" fontId="27" fillId="35" borderId="14" xfId="0" applyFont="1" applyFill="1" applyBorder="1" applyAlignment="1">
      <alignment horizontal="justify" vertical="top" wrapText="1"/>
    </xf>
    <xf numFmtId="2" fontId="27" fillId="8" borderId="15" xfId="86" applyNumberFormat="1" applyFont="1" applyFill="1" applyBorder="1" applyAlignment="1">
      <alignment horizontal="justify" vertical="top" wrapText="1"/>
      <protection/>
    </xf>
    <xf numFmtId="2" fontId="37" fillId="25" borderId="15" xfId="86" applyNumberFormat="1" applyFont="1" applyFill="1" applyBorder="1" applyAlignment="1">
      <alignment horizontal="justify" vertical="top" wrapText="1"/>
      <protection/>
    </xf>
    <xf numFmtId="2" fontId="37" fillId="4" borderId="15" xfId="86" applyNumberFormat="1" applyFont="1" applyFill="1" applyBorder="1" applyAlignment="1">
      <alignment horizontal="justify" vertical="top" wrapText="1"/>
      <protection/>
    </xf>
    <xf numFmtId="2" fontId="37" fillId="25" borderId="14" xfId="86" applyNumberFormat="1" applyFont="1" applyFill="1" applyBorder="1" applyAlignment="1">
      <alignment horizontal="justify" vertical="top" wrapText="1"/>
      <protection/>
    </xf>
    <xf numFmtId="0" fontId="37" fillId="36" borderId="15" xfId="0" applyFont="1" applyFill="1" applyBorder="1" applyAlignment="1">
      <alignment horizontal="justify" vertical="top" wrapText="1"/>
    </xf>
    <xf numFmtId="0" fontId="37" fillId="0" borderId="15" xfId="0" applyFont="1" applyFill="1" applyBorder="1" applyAlignment="1">
      <alignment horizontal="justify" vertical="top" wrapText="1"/>
    </xf>
    <xf numFmtId="0" fontId="27" fillId="35" borderId="15" xfId="0" applyFont="1" applyFill="1" applyBorder="1" applyAlignment="1">
      <alignment horizontal="justify" vertical="top" wrapText="1"/>
    </xf>
    <xf numFmtId="0" fontId="44" fillId="8" borderId="0" xfId="0" applyFont="1" applyFill="1" applyAlignment="1">
      <alignment horizontal="justify" vertical="top" wrapText="1"/>
    </xf>
    <xf numFmtId="0" fontId="37" fillId="24" borderId="21" xfId="0" applyFont="1" applyFill="1" applyBorder="1" applyAlignment="1">
      <alignment horizontal="justify" vertical="top" wrapText="1"/>
    </xf>
    <xf numFmtId="0" fontId="27" fillId="8" borderId="22" xfId="0" applyFont="1" applyFill="1" applyBorder="1" applyAlignment="1">
      <alignment horizontal="justify" vertical="top" wrapText="1"/>
    </xf>
    <xf numFmtId="0" fontId="37" fillId="25" borderId="14" xfId="0" applyFont="1" applyFill="1" applyBorder="1" applyAlignment="1">
      <alignment horizontal="justify" vertical="top" wrapText="1"/>
    </xf>
    <xf numFmtId="0" fontId="37" fillId="4" borderId="15" xfId="0" applyFont="1" applyFill="1" applyBorder="1" applyAlignment="1">
      <alignment horizontal="justify" vertical="top" wrapText="1"/>
    </xf>
    <xf numFmtId="0" fontId="37" fillId="0" borderId="10" xfId="0" applyFont="1" applyFill="1" applyBorder="1" applyAlignment="1">
      <alignment horizontal="justify" vertical="top" wrapText="1"/>
    </xf>
    <xf numFmtId="0" fontId="44" fillId="8" borderId="15" xfId="0" applyFont="1" applyFill="1" applyBorder="1" applyAlignment="1">
      <alignment horizontal="justify" vertical="top" wrapText="1"/>
    </xf>
    <xf numFmtId="0" fontId="31" fillId="25" borderId="14" xfId="0" applyFont="1" applyFill="1" applyBorder="1" applyAlignment="1">
      <alignment horizontal="justify" vertical="top" wrapText="1"/>
    </xf>
    <xf numFmtId="0" fontId="37" fillId="37" borderId="14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justify" vertical="top" wrapText="1"/>
    </xf>
    <xf numFmtId="0" fontId="44" fillId="34" borderId="14" xfId="0" applyFont="1" applyFill="1" applyBorder="1" applyAlignment="1">
      <alignment horizontal="justify" vertical="top" wrapText="1"/>
    </xf>
    <xf numFmtId="0" fontId="44" fillId="35" borderId="14" xfId="0" applyFont="1" applyFill="1" applyBorder="1" applyAlignment="1">
      <alignment horizontal="justify" vertical="top" wrapText="1"/>
    </xf>
    <xf numFmtId="0" fontId="31" fillId="4" borderId="14" xfId="0" applyFont="1" applyFill="1" applyBorder="1" applyAlignment="1">
      <alignment horizontal="justify" vertical="top" wrapText="1"/>
    </xf>
    <xf numFmtId="0" fontId="27" fillId="8" borderId="14" xfId="0" applyFont="1" applyFill="1" applyBorder="1" applyAlignment="1">
      <alignment horizontal="justify" vertical="top" wrapText="1"/>
    </xf>
    <xf numFmtId="0" fontId="27" fillId="29" borderId="14" xfId="0" applyFont="1" applyFill="1" applyBorder="1" applyAlignment="1">
      <alignment horizontal="justify" vertical="top" wrapText="1"/>
    </xf>
    <xf numFmtId="2" fontId="31" fillId="25" borderId="15" xfId="86" applyNumberFormat="1" applyFont="1" applyFill="1" applyBorder="1" applyAlignment="1">
      <alignment horizontal="justify" vertical="top" wrapText="1"/>
      <protection/>
    </xf>
    <xf numFmtId="2" fontId="31" fillId="4" borderId="15" xfId="86" applyNumberFormat="1" applyFont="1" applyFill="1" applyBorder="1" applyAlignment="1">
      <alignment horizontal="justify" vertical="top" wrapText="1"/>
      <protection/>
    </xf>
    <xf numFmtId="0" fontId="44" fillId="38" borderId="18" xfId="0" applyFont="1" applyFill="1" applyBorder="1" applyAlignment="1">
      <alignment horizontal="justify" vertical="top" wrapText="1"/>
    </xf>
    <xf numFmtId="0" fontId="37" fillId="0" borderId="23" xfId="0" applyFont="1" applyFill="1" applyBorder="1" applyAlignment="1">
      <alignment horizontal="justify" vertical="top" wrapText="1"/>
    </xf>
    <xf numFmtId="0" fontId="27" fillId="10" borderId="15" xfId="0" applyFont="1" applyFill="1" applyBorder="1" applyAlignment="1">
      <alignment horizontal="justify" vertical="top" wrapText="1"/>
    </xf>
    <xf numFmtId="0" fontId="27" fillId="29" borderId="15" xfId="0" applyFont="1" applyFill="1" applyBorder="1" applyAlignment="1">
      <alignment horizontal="justify" vertical="top" wrapText="1"/>
    </xf>
    <xf numFmtId="0" fontId="27" fillId="8" borderId="15" xfId="0" applyFont="1" applyFill="1" applyBorder="1" applyAlignment="1">
      <alignment horizontal="justify" vertical="top" wrapText="1"/>
    </xf>
    <xf numFmtId="0" fontId="37" fillId="25" borderId="15" xfId="0" applyFont="1" applyFill="1" applyBorder="1" applyAlignment="1">
      <alignment horizontal="justify" vertical="top" wrapText="1"/>
    </xf>
    <xf numFmtId="2" fontId="37" fillId="4" borderId="11" xfId="86" applyNumberFormat="1" applyFont="1" applyFill="1" applyBorder="1" applyAlignment="1">
      <alignment horizontal="justify" vertical="top" wrapText="1"/>
      <protection/>
    </xf>
    <xf numFmtId="0" fontId="27" fillId="38" borderId="18" xfId="0" applyFont="1" applyFill="1" applyBorder="1" applyAlignment="1">
      <alignment horizontal="justify" vertical="top" wrapText="1"/>
    </xf>
    <xf numFmtId="0" fontId="31" fillId="25" borderId="0" xfId="0" applyFont="1" applyFill="1" applyAlignment="1">
      <alignment horizontal="justify" vertical="top" wrapText="1"/>
    </xf>
    <xf numFmtId="0" fontId="27" fillId="10" borderId="14" xfId="0" applyFont="1" applyFill="1" applyBorder="1" applyAlignment="1">
      <alignment horizontal="justify" vertical="top" wrapText="1"/>
    </xf>
    <xf numFmtId="49" fontId="27" fillId="3" borderId="14" xfId="0" applyNumberFormat="1" applyFont="1" applyFill="1" applyBorder="1" applyAlignment="1">
      <alignment horizontal="center" vertical="center" wrapText="1"/>
    </xf>
    <xf numFmtId="49" fontId="27" fillId="33" borderId="14" xfId="0" applyNumberFormat="1" applyFont="1" applyFill="1" applyBorder="1" applyAlignment="1">
      <alignment horizontal="center" vertical="center" wrapText="1"/>
    </xf>
    <xf numFmtId="49" fontId="27" fillId="33" borderId="15" xfId="0" applyNumberFormat="1" applyFont="1" applyFill="1" applyBorder="1" applyAlignment="1">
      <alignment horizontal="center" vertical="center" wrapText="1"/>
    </xf>
    <xf numFmtId="49" fontId="27" fillId="33" borderId="12" xfId="0" applyNumberFormat="1" applyFont="1" applyFill="1" applyBorder="1" applyAlignment="1">
      <alignment horizontal="center" vertical="center" wrapText="1"/>
    </xf>
    <xf numFmtId="49" fontId="27" fillId="33" borderId="13" xfId="0" applyNumberFormat="1" applyFont="1" applyFill="1" applyBorder="1" applyAlignment="1">
      <alignment horizontal="center" vertical="center" wrapText="1"/>
    </xf>
    <xf numFmtId="49" fontId="27" fillId="39" borderId="16" xfId="0" applyNumberFormat="1" applyFont="1" applyFill="1" applyBorder="1" applyAlignment="1">
      <alignment horizontal="center" vertical="center" wrapText="1"/>
    </xf>
    <xf numFmtId="183" fontId="27" fillId="39" borderId="14" xfId="0" applyNumberFormat="1" applyFont="1" applyFill="1" applyBorder="1" applyAlignment="1">
      <alignment horizontal="right" vertical="center" wrapText="1"/>
    </xf>
    <xf numFmtId="0" fontId="27" fillId="34" borderId="14" xfId="0" applyFont="1" applyFill="1" applyBorder="1" applyAlignment="1">
      <alignment horizontal="center" vertical="center" wrapText="1"/>
    </xf>
    <xf numFmtId="49" fontId="27" fillId="34" borderId="14" xfId="0" applyNumberFormat="1" applyFont="1" applyFill="1" applyBorder="1" applyAlignment="1">
      <alignment horizontal="center" vertical="center" wrapText="1"/>
    </xf>
    <xf numFmtId="49" fontId="27" fillId="34" borderId="15" xfId="0" applyNumberFormat="1" applyFont="1" applyFill="1" applyBorder="1" applyAlignment="1">
      <alignment horizontal="center" vertical="center" wrapText="1"/>
    </xf>
    <xf numFmtId="49" fontId="27" fillId="34" borderId="12" xfId="0" applyNumberFormat="1" applyFont="1" applyFill="1" applyBorder="1" applyAlignment="1">
      <alignment horizontal="center" vertical="center" wrapText="1"/>
    </xf>
    <xf numFmtId="49" fontId="27" fillId="34" borderId="13" xfId="0" applyNumberFormat="1" applyFont="1" applyFill="1" applyBorder="1" applyAlignment="1">
      <alignment horizontal="center" vertical="center" wrapText="1"/>
    </xf>
    <xf numFmtId="49" fontId="27" fillId="34" borderId="16" xfId="0" applyNumberFormat="1" applyFont="1" applyFill="1" applyBorder="1" applyAlignment="1">
      <alignment horizontal="center" vertical="center" wrapText="1"/>
    </xf>
    <xf numFmtId="183" fontId="27" fillId="34" borderId="14" xfId="0" applyNumberFormat="1" applyFont="1" applyFill="1" applyBorder="1" applyAlignment="1">
      <alignment horizontal="right" vertical="center" wrapText="1"/>
    </xf>
    <xf numFmtId="0" fontId="27" fillId="35" borderId="14" xfId="0" applyFont="1" applyFill="1" applyBorder="1" applyAlignment="1">
      <alignment horizontal="center" vertical="center" wrapText="1"/>
    </xf>
    <xf numFmtId="49" fontId="27" fillId="35" borderId="14" xfId="0" applyNumberFormat="1" applyFont="1" applyFill="1" applyBorder="1" applyAlignment="1">
      <alignment horizontal="center" vertical="center" wrapText="1"/>
    </xf>
    <xf numFmtId="49" fontId="27" fillId="35" borderId="15" xfId="0" applyNumberFormat="1" applyFont="1" applyFill="1" applyBorder="1" applyAlignment="1">
      <alignment horizontal="center" vertical="center" wrapText="1"/>
    </xf>
    <xf numFmtId="49" fontId="27" fillId="35" borderId="12" xfId="0" applyNumberFormat="1" applyFont="1" applyFill="1" applyBorder="1" applyAlignment="1">
      <alignment horizontal="center" vertical="center" wrapText="1"/>
    </xf>
    <xf numFmtId="49" fontId="27" fillId="35" borderId="13" xfId="0" applyNumberFormat="1" applyFont="1" applyFill="1" applyBorder="1" applyAlignment="1">
      <alignment horizontal="center" vertical="center" wrapText="1"/>
    </xf>
    <xf numFmtId="49" fontId="27" fillId="35" borderId="16" xfId="0" applyNumberFormat="1" applyFont="1" applyFill="1" applyBorder="1" applyAlignment="1">
      <alignment horizontal="center" vertical="center" wrapText="1"/>
    </xf>
    <xf numFmtId="183" fontId="27" fillId="35" borderId="14" xfId="0" applyNumberFormat="1" applyFont="1" applyFill="1" applyBorder="1" applyAlignment="1">
      <alignment horizontal="right" vertical="center" wrapText="1"/>
    </xf>
    <xf numFmtId="2" fontId="27" fillId="8" borderId="15" xfId="86" applyNumberFormat="1" applyFont="1" applyFill="1" applyBorder="1" applyAlignment="1">
      <alignment horizontal="center" vertical="center" wrapText="1"/>
      <protection/>
    </xf>
    <xf numFmtId="49" fontId="44" fillId="8" borderId="14" xfId="86" applyNumberFormat="1" applyFont="1" applyFill="1" applyBorder="1" applyAlignment="1">
      <alignment horizontal="center" vertical="center" wrapText="1"/>
      <protection/>
    </xf>
    <xf numFmtId="49" fontId="44" fillId="8" borderId="15" xfId="86" applyNumberFormat="1" applyFont="1" applyFill="1" applyBorder="1" applyAlignment="1">
      <alignment horizontal="center" vertical="center" wrapText="1"/>
      <protection/>
    </xf>
    <xf numFmtId="49" fontId="27" fillId="8" borderId="15" xfId="0" applyNumberFormat="1" applyFont="1" applyFill="1" applyBorder="1" applyAlignment="1">
      <alignment horizontal="right" vertical="center" wrapText="1"/>
    </xf>
    <xf numFmtId="49" fontId="27" fillId="8" borderId="16" xfId="0" applyNumberFormat="1" applyFont="1" applyFill="1" applyBorder="1" applyAlignment="1">
      <alignment vertical="center" wrapText="1"/>
    </xf>
    <xf numFmtId="49" fontId="44" fillId="8" borderId="16" xfId="86" applyNumberFormat="1" applyFont="1" applyFill="1" applyBorder="1" applyAlignment="1">
      <alignment horizontal="center" vertical="center" wrapText="1"/>
      <protection/>
    </xf>
    <xf numFmtId="183" fontId="44" fillId="8" borderId="14" xfId="86" applyNumberFormat="1" applyFont="1" applyFill="1" applyBorder="1" applyAlignment="1">
      <alignment vertical="center" wrapText="1"/>
      <protection/>
    </xf>
    <xf numFmtId="2" fontId="37" fillId="25" borderId="15" xfId="86" applyNumberFormat="1" applyFont="1" applyFill="1" applyBorder="1" applyAlignment="1">
      <alignment horizontal="center" vertical="center" wrapText="1"/>
      <protection/>
    </xf>
    <xf numFmtId="49" fontId="31" fillId="25" borderId="14" xfId="86" applyNumberFormat="1" applyFont="1" applyFill="1" applyBorder="1" applyAlignment="1">
      <alignment horizontal="center" vertical="center" wrapText="1"/>
      <protection/>
    </xf>
    <xf numFmtId="49" fontId="31" fillId="25" borderId="15" xfId="86" applyNumberFormat="1" applyFont="1" applyFill="1" applyBorder="1" applyAlignment="1">
      <alignment horizontal="center" vertical="center" wrapText="1"/>
      <protection/>
    </xf>
    <xf numFmtId="49" fontId="37" fillId="25" borderId="19" xfId="0" applyNumberFormat="1" applyFont="1" applyFill="1" applyBorder="1" applyAlignment="1">
      <alignment horizontal="right" vertical="center" wrapText="1"/>
    </xf>
    <xf numFmtId="49" fontId="37" fillId="25" borderId="24" xfId="0" applyNumberFormat="1" applyFont="1" applyFill="1" applyBorder="1" applyAlignment="1">
      <alignment vertical="center" wrapText="1"/>
    </xf>
    <xf numFmtId="49" fontId="31" fillId="25" borderId="16" xfId="86" applyNumberFormat="1" applyFont="1" applyFill="1" applyBorder="1" applyAlignment="1">
      <alignment horizontal="center" vertical="center" wrapText="1"/>
      <protection/>
    </xf>
    <xf numFmtId="183" fontId="31" fillId="25" borderId="14" xfId="86" applyNumberFormat="1" applyFont="1" applyFill="1" applyBorder="1" applyAlignment="1">
      <alignment vertical="center" wrapText="1"/>
      <protection/>
    </xf>
    <xf numFmtId="2" fontId="37" fillId="4" borderId="15" xfId="86" applyNumberFormat="1" applyFont="1" applyFill="1" applyBorder="1" applyAlignment="1">
      <alignment horizontal="center" vertical="center" wrapText="1"/>
      <protection/>
    </xf>
    <xf numFmtId="49" fontId="31" fillId="4" borderId="14" xfId="86" applyNumberFormat="1" applyFont="1" applyFill="1" applyBorder="1" applyAlignment="1">
      <alignment horizontal="center" vertical="center" wrapText="1"/>
      <protection/>
    </xf>
    <xf numFmtId="49" fontId="31" fillId="4" borderId="15" xfId="86" applyNumberFormat="1" applyFont="1" applyFill="1" applyBorder="1" applyAlignment="1">
      <alignment horizontal="center" vertical="center" wrapText="1"/>
      <protection/>
    </xf>
    <xf numFmtId="49" fontId="37" fillId="4" borderId="19" xfId="0" applyNumberFormat="1" applyFont="1" applyFill="1" applyBorder="1" applyAlignment="1">
      <alignment horizontal="right" vertical="center" wrapText="1"/>
    </xf>
    <xf numFmtId="49" fontId="37" fillId="4" borderId="24" xfId="0" applyNumberFormat="1" applyFont="1" applyFill="1" applyBorder="1" applyAlignment="1">
      <alignment vertical="center" wrapText="1"/>
    </xf>
    <xf numFmtId="49" fontId="31" fillId="4" borderId="16" xfId="86" applyNumberFormat="1" applyFont="1" applyFill="1" applyBorder="1" applyAlignment="1">
      <alignment horizontal="center" vertical="center" wrapText="1"/>
      <protection/>
    </xf>
    <xf numFmtId="183" fontId="31" fillId="4" borderId="14" xfId="86" applyNumberFormat="1" applyFont="1" applyFill="1" applyBorder="1" applyAlignment="1">
      <alignment vertical="center" wrapText="1"/>
      <protection/>
    </xf>
    <xf numFmtId="0" fontId="37" fillId="0" borderId="14" xfId="0" applyFont="1" applyFill="1" applyBorder="1" applyAlignment="1">
      <alignment horizontal="center" vertical="center" wrapText="1"/>
    </xf>
    <xf numFmtId="49" fontId="37" fillId="0" borderId="14" xfId="0" applyNumberFormat="1" applyFont="1" applyFill="1" applyBorder="1" applyAlignment="1">
      <alignment horizontal="center" vertical="center" wrapText="1"/>
    </xf>
    <xf numFmtId="49" fontId="37" fillId="0" borderId="15" xfId="0" applyNumberFormat="1" applyFont="1" applyFill="1" applyBorder="1" applyAlignment="1">
      <alignment horizontal="center" vertical="center" wrapText="1"/>
    </xf>
    <xf numFmtId="49" fontId="37" fillId="27" borderId="19" xfId="0" applyNumberFormat="1" applyFont="1" applyFill="1" applyBorder="1" applyAlignment="1">
      <alignment horizontal="right" vertical="center" wrapText="1"/>
    </xf>
    <xf numFmtId="49" fontId="37" fillId="27" borderId="24" xfId="0" applyNumberFormat="1" applyFont="1" applyFill="1" applyBorder="1" applyAlignment="1">
      <alignment vertical="center" wrapText="1"/>
    </xf>
    <xf numFmtId="49" fontId="31" fillId="0" borderId="16" xfId="86" applyNumberFormat="1" applyFont="1" applyFill="1" applyBorder="1" applyAlignment="1">
      <alignment horizontal="center" vertical="center" wrapText="1"/>
      <protection/>
    </xf>
    <xf numFmtId="183" fontId="31" fillId="0" borderId="14" xfId="86" applyNumberFormat="1" applyFont="1" applyFill="1" applyBorder="1" applyAlignment="1">
      <alignment vertical="center" wrapText="1"/>
      <protection/>
    </xf>
    <xf numFmtId="49" fontId="27" fillId="8" borderId="19" xfId="0" applyNumberFormat="1" applyFont="1" applyFill="1" applyBorder="1" applyAlignment="1">
      <alignment horizontal="right" vertical="center" wrapText="1"/>
    </xf>
    <xf numFmtId="49" fontId="27" fillId="8" borderId="24" xfId="0" applyNumberFormat="1" applyFont="1" applyFill="1" applyBorder="1" applyAlignment="1">
      <alignment vertical="center" wrapText="1"/>
    </xf>
    <xf numFmtId="2" fontId="37" fillId="25" borderId="14" xfId="86" applyNumberFormat="1" applyFont="1" applyFill="1" applyBorder="1" applyAlignment="1">
      <alignment horizontal="center" vertical="center" wrapText="1"/>
      <protection/>
    </xf>
    <xf numFmtId="0" fontId="37" fillId="36" borderId="15" xfId="0" applyFont="1" applyFill="1" applyBorder="1" applyAlignment="1">
      <alignment horizontal="center" vertical="center" wrapText="1"/>
    </xf>
    <xf numFmtId="49" fontId="37" fillId="36" borderId="14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28" borderId="19" xfId="0" applyNumberFormat="1" applyFont="1" applyFill="1" applyBorder="1" applyAlignment="1">
      <alignment horizontal="right" vertical="center" wrapText="1"/>
    </xf>
    <xf numFmtId="49" fontId="37" fillId="28" borderId="24" xfId="0" applyNumberFormat="1" applyFont="1" applyFill="1" applyBorder="1" applyAlignment="1">
      <alignment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183" fontId="37" fillId="36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center" vertical="center" wrapText="1"/>
    </xf>
    <xf numFmtId="49" fontId="37" fillId="35" borderId="14" xfId="0" applyNumberFormat="1" applyFont="1" applyFill="1" applyBorder="1" applyAlignment="1">
      <alignment horizontal="center" vertical="center" wrapText="1"/>
    </xf>
    <xf numFmtId="0" fontId="44" fillId="8" borderId="14" xfId="0" applyFont="1" applyFill="1" applyBorder="1" applyAlignment="1">
      <alignment horizontal="center" vertical="center" wrapText="1"/>
    </xf>
    <xf numFmtId="49" fontId="27" fillId="38" borderId="25" xfId="0" applyNumberFormat="1" applyFont="1" applyFill="1" applyBorder="1" applyAlignment="1">
      <alignment horizontal="center" vertical="center" wrapText="1"/>
    </xf>
    <xf numFmtId="49" fontId="27" fillId="38" borderId="18" xfId="0" applyNumberFormat="1" applyFont="1" applyFill="1" applyBorder="1" applyAlignment="1">
      <alignment horizontal="center" vertical="center" wrapText="1"/>
    </xf>
    <xf numFmtId="49" fontId="27" fillId="38" borderId="12" xfId="0" applyNumberFormat="1" applyFont="1" applyFill="1" applyBorder="1" applyAlignment="1">
      <alignment horizontal="right" vertical="center" wrapText="1"/>
    </xf>
    <xf numFmtId="49" fontId="27" fillId="38" borderId="13" xfId="0" applyNumberFormat="1" applyFont="1" applyFill="1" applyBorder="1" applyAlignment="1">
      <alignment horizontal="left" vertical="center" wrapText="1"/>
    </xf>
    <xf numFmtId="49" fontId="27" fillId="38" borderId="26" xfId="0" applyNumberFormat="1" applyFont="1" applyFill="1" applyBorder="1" applyAlignment="1">
      <alignment horizontal="center" vertical="center" wrapText="1"/>
    </xf>
    <xf numFmtId="183" fontId="27" fillId="38" borderId="14" xfId="0" applyNumberFormat="1" applyFont="1" applyFill="1" applyBorder="1" applyAlignment="1">
      <alignment horizontal="right" vertical="center" wrapText="1"/>
    </xf>
    <xf numFmtId="49" fontId="37" fillId="25" borderId="15" xfId="0" applyNumberFormat="1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vertical="center" wrapText="1"/>
    </xf>
    <xf numFmtId="49" fontId="37" fillId="4" borderId="15" xfId="0" applyNumberFormat="1" applyFont="1" applyFill="1" applyBorder="1" applyAlignment="1">
      <alignment horizontal="right" vertical="center" wrapText="1"/>
    </xf>
    <xf numFmtId="49" fontId="37" fillId="4" borderId="16" xfId="0" applyNumberFormat="1" applyFont="1" applyFill="1" applyBorder="1" applyAlignment="1">
      <alignment vertical="center" wrapText="1"/>
    </xf>
    <xf numFmtId="0" fontId="37" fillId="24" borderId="0" xfId="0" applyFont="1" applyFill="1" applyBorder="1" applyAlignment="1">
      <alignment horizontal="center" vertical="center" wrapText="1"/>
    </xf>
    <xf numFmtId="49" fontId="37" fillId="27" borderId="15" xfId="0" applyNumberFormat="1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vertical="center" wrapText="1"/>
    </xf>
    <xf numFmtId="183" fontId="37" fillId="0" borderId="14" xfId="0" applyNumberFormat="1" applyFont="1" applyFill="1" applyBorder="1" applyAlignment="1">
      <alignment vertical="center" wrapText="1"/>
    </xf>
    <xf numFmtId="0" fontId="27" fillId="35" borderId="15" xfId="0" applyFont="1" applyFill="1" applyBorder="1" applyAlignment="1">
      <alignment horizontal="center" vertical="center" wrapText="1"/>
    </xf>
    <xf numFmtId="0" fontId="27" fillId="35" borderId="16" xfId="0" applyFont="1" applyFill="1" applyBorder="1" applyAlignment="1">
      <alignment horizontal="center" vertical="center" wrapText="1"/>
    </xf>
    <xf numFmtId="0" fontId="27" fillId="8" borderId="0" xfId="0" applyFont="1" applyFill="1" applyBorder="1" applyAlignment="1">
      <alignment horizontal="center" vertical="top" wrapText="1"/>
    </xf>
    <xf numFmtId="0" fontId="27" fillId="38" borderId="27" xfId="0" applyFont="1" applyFill="1" applyBorder="1" applyAlignment="1">
      <alignment horizontal="center" vertical="center" wrapText="1"/>
    </xf>
    <xf numFmtId="0" fontId="27" fillId="38" borderId="19" xfId="0" applyFont="1" applyFill="1" applyBorder="1" applyAlignment="1">
      <alignment horizontal="right" vertical="center" wrapText="1"/>
    </xf>
    <xf numFmtId="49" fontId="27" fillId="38" borderId="24" xfId="0" applyNumberFormat="1" applyFont="1" applyFill="1" applyBorder="1" applyAlignment="1">
      <alignment horizontal="left" vertical="center" wrapText="1"/>
    </xf>
    <xf numFmtId="49" fontId="27" fillId="38" borderId="28" xfId="0" applyNumberFormat="1" applyFont="1" applyFill="1" applyBorder="1" applyAlignment="1">
      <alignment horizontal="center" vertical="center" wrapText="1"/>
    </xf>
    <xf numFmtId="183" fontId="27" fillId="38" borderId="22" xfId="0" applyNumberFormat="1" applyFont="1" applyFill="1" applyBorder="1" applyAlignment="1">
      <alignment horizontal="right" vertical="center" wrapText="1"/>
    </xf>
    <xf numFmtId="0" fontId="37" fillId="25" borderId="14" xfId="0" applyFont="1" applyFill="1" applyBorder="1" applyAlignment="1">
      <alignment horizontal="center" vertical="center" wrapText="1"/>
    </xf>
    <xf numFmtId="49" fontId="37" fillId="25" borderId="26" xfId="0" applyNumberFormat="1" applyFont="1" applyFill="1" applyBorder="1" applyAlignment="1">
      <alignment horizontal="center" vertical="center" wrapText="1"/>
    </xf>
    <xf numFmtId="0" fontId="37" fillId="25" borderId="18" xfId="0" applyFont="1" applyFill="1" applyBorder="1" applyAlignment="1">
      <alignment horizontal="center" vertical="center" wrapText="1"/>
    </xf>
    <xf numFmtId="0" fontId="37" fillId="40" borderId="15" xfId="0" applyFont="1" applyFill="1" applyBorder="1" applyAlignment="1">
      <alignment horizontal="right" vertical="center" wrapText="1"/>
    </xf>
    <xf numFmtId="49" fontId="37" fillId="40" borderId="16" xfId="0" applyNumberFormat="1" applyFont="1" applyFill="1" applyBorder="1" applyAlignment="1">
      <alignment horizontal="left" vertical="center" wrapText="1"/>
    </xf>
    <xf numFmtId="183" fontId="37" fillId="40" borderId="14" xfId="0" applyNumberFormat="1" applyFont="1" applyFill="1" applyBorder="1" applyAlignment="1">
      <alignment horizontal="right" vertical="center" wrapText="1"/>
    </xf>
    <xf numFmtId="0" fontId="37" fillId="4" borderId="14" xfId="0" applyFont="1" applyFill="1" applyBorder="1" applyAlignment="1">
      <alignment horizontal="center" vertical="center" wrapText="1"/>
    </xf>
    <xf numFmtId="49" fontId="37" fillId="4" borderId="29" xfId="0" applyNumberFormat="1" applyFont="1" applyFill="1" applyBorder="1" applyAlignment="1">
      <alignment horizontal="center" vertical="center" wrapText="1"/>
    </xf>
    <xf numFmtId="0" fontId="37" fillId="4" borderId="18" xfId="0" applyFont="1" applyFill="1" applyBorder="1" applyAlignment="1">
      <alignment horizontal="center" vertical="center" wrapText="1"/>
    </xf>
    <xf numFmtId="0" fontId="37" fillId="41" borderId="15" xfId="0" applyFont="1" applyFill="1" applyBorder="1" applyAlignment="1">
      <alignment horizontal="right" vertical="center" wrapText="1"/>
    </xf>
    <xf numFmtId="49" fontId="37" fillId="41" borderId="16" xfId="0" applyNumberFormat="1" applyFont="1" applyFill="1" applyBorder="1" applyAlignment="1">
      <alignment horizontal="left" vertical="center" wrapText="1"/>
    </xf>
    <xf numFmtId="49" fontId="37" fillId="4" borderId="26" xfId="0" applyNumberFormat="1" applyFont="1" applyFill="1" applyBorder="1" applyAlignment="1">
      <alignment horizontal="center" vertical="center" wrapText="1"/>
    </xf>
    <xf numFmtId="183" fontId="37" fillId="41" borderId="14" xfId="0" applyNumberFormat="1" applyFont="1" applyFill="1" applyBorder="1" applyAlignment="1">
      <alignment horizontal="right" vertical="center" wrapText="1"/>
    </xf>
    <xf numFmtId="49" fontId="37" fillId="0" borderId="29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center" vertical="center" wrapText="1"/>
    </xf>
    <xf numFmtId="0" fontId="37" fillId="24" borderId="12" xfId="0" applyFont="1" applyFill="1" applyBorder="1" applyAlignment="1">
      <alignment horizontal="right" vertical="center" wrapText="1"/>
    </xf>
    <xf numFmtId="49" fontId="37" fillId="24" borderId="13" xfId="0" applyNumberFormat="1" applyFont="1" applyFill="1" applyBorder="1" applyAlignment="1">
      <alignment horizontal="left" vertical="center" wrapText="1"/>
    </xf>
    <xf numFmtId="49" fontId="37" fillId="0" borderId="21" xfId="0" applyNumberFormat="1" applyFont="1" applyFill="1" applyBorder="1" applyAlignment="1">
      <alignment horizontal="center" vertical="center" wrapText="1"/>
    </xf>
    <xf numFmtId="183" fontId="37" fillId="0" borderId="11" xfId="0" applyNumberFormat="1" applyFont="1" applyFill="1" applyBorder="1" applyAlignment="1">
      <alignment horizontal="right" vertical="center" wrapText="1"/>
    </xf>
    <xf numFmtId="49" fontId="27" fillId="38" borderId="30" xfId="0" applyNumberFormat="1" applyFont="1" applyFill="1" applyBorder="1" applyAlignment="1">
      <alignment horizontal="center" vertical="center" wrapText="1"/>
    </xf>
    <xf numFmtId="49" fontId="27" fillId="38" borderId="31" xfId="0" applyNumberFormat="1" applyFont="1" applyFill="1" applyBorder="1" applyAlignment="1">
      <alignment horizontal="center" vertical="center" wrapText="1"/>
    </xf>
    <xf numFmtId="49" fontId="27" fillId="38" borderId="15" xfId="0" applyNumberFormat="1" applyFont="1" applyFill="1" applyBorder="1" applyAlignment="1">
      <alignment horizontal="right" vertical="center" wrapText="1"/>
    </xf>
    <xf numFmtId="49" fontId="27" fillId="38" borderId="16" xfId="0" applyNumberFormat="1" applyFont="1" applyFill="1" applyBorder="1" applyAlignment="1">
      <alignment horizontal="left" vertical="center" wrapText="1"/>
    </xf>
    <xf numFmtId="0" fontId="31" fillId="25" borderId="14" xfId="0" applyFont="1" applyFill="1" applyBorder="1" applyAlignment="1">
      <alignment horizontal="center" vertical="center" wrapText="1"/>
    </xf>
    <xf numFmtId="49" fontId="37" fillId="40" borderId="14" xfId="0" applyNumberFormat="1" applyFont="1" applyFill="1" applyBorder="1" applyAlignment="1">
      <alignment horizontal="center" vertical="center" wrapText="1"/>
    </xf>
    <xf numFmtId="49" fontId="37" fillId="40" borderId="15" xfId="0" applyNumberFormat="1" applyFont="1" applyFill="1" applyBorder="1" applyAlignment="1">
      <alignment horizontal="right" vertical="center" wrapText="1"/>
    </xf>
    <xf numFmtId="49" fontId="37" fillId="40" borderId="32" xfId="0" applyNumberFormat="1" applyFont="1" applyFill="1" applyBorder="1" applyAlignment="1">
      <alignment horizontal="center" vertical="center" wrapText="1"/>
    </xf>
    <xf numFmtId="0" fontId="37" fillId="37" borderId="14" xfId="0" applyFont="1" applyFill="1" applyBorder="1" applyAlignment="1">
      <alignment horizontal="center" vertical="center" wrapText="1"/>
    </xf>
    <xf numFmtId="49" fontId="37" fillId="4" borderId="14" xfId="0" applyNumberFormat="1" applyFont="1" applyFill="1" applyBorder="1" applyAlignment="1">
      <alignment horizontal="center" vertical="center" wrapText="1"/>
    </xf>
    <xf numFmtId="0" fontId="37" fillId="41" borderId="12" xfId="0" applyFont="1" applyFill="1" applyBorder="1" applyAlignment="1">
      <alignment horizontal="right" vertical="center" wrapText="1"/>
    </xf>
    <xf numFmtId="49" fontId="37" fillId="41" borderId="13" xfId="0" applyNumberFormat="1" applyFont="1" applyFill="1" applyBorder="1" applyAlignment="1">
      <alignment horizontal="left" vertical="center" wrapText="1"/>
    </xf>
    <xf numFmtId="183" fontId="37" fillId="4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top" wrapText="1"/>
    </xf>
    <xf numFmtId="49" fontId="37" fillId="0" borderId="14" xfId="0" applyNumberFormat="1" applyFont="1" applyBorder="1" applyAlignment="1">
      <alignment horizontal="center" vertical="center" wrapText="1"/>
    </xf>
    <xf numFmtId="183" fontId="37" fillId="0" borderId="14" xfId="0" applyNumberFormat="1" applyFont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183" fontId="37" fillId="27" borderId="14" xfId="0" applyNumberFormat="1" applyFont="1" applyFill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 wrapText="1"/>
    </xf>
    <xf numFmtId="49" fontId="37" fillId="37" borderId="14" xfId="0" applyNumberFormat="1" applyFont="1" applyFill="1" applyBorder="1" applyAlignment="1">
      <alignment horizontal="center" vertical="center" wrapText="1"/>
    </xf>
    <xf numFmtId="0" fontId="37" fillId="42" borderId="12" xfId="0" applyFont="1" applyFill="1" applyBorder="1" applyAlignment="1">
      <alignment horizontal="right" vertical="center" wrapText="1"/>
    </xf>
    <xf numFmtId="49" fontId="37" fillId="42" borderId="13" xfId="0" applyNumberFormat="1" applyFont="1" applyFill="1" applyBorder="1" applyAlignment="1">
      <alignment horizontal="left" vertical="center" wrapText="1"/>
    </xf>
    <xf numFmtId="49" fontId="37" fillId="37" borderId="16" xfId="0" applyNumberFormat="1" applyFont="1" applyFill="1" applyBorder="1" applyAlignment="1">
      <alignment horizontal="center" vertical="center" wrapText="1"/>
    </xf>
    <xf numFmtId="183" fontId="37" fillId="37" borderId="14" xfId="0" applyNumberFormat="1" applyFont="1" applyFill="1" applyBorder="1" applyAlignment="1">
      <alignment horizontal="right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49" fontId="44" fillId="34" borderId="14" xfId="0" applyNumberFormat="1" applyFont="1" applyFill="1" applyBorder="1" applyAlignment="1">
      <alignment horizontal="center" vertical="center" wrapText="1"/>
    </xf>
    <xf numFmtId="49" fontId="44" fillId="34" borderId="15" xfId="0" applyNumberFormat="1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6" xfId="0" applyFont="1" applyFill="1" applyBorder="1" applyAlignment="1">
      <alignment horizontal="center" vertical="center" wrapText="1"/>
    </xf>
    <xf numFmtId="49" fontId="44" fillId="34" borderId="16" xfId="0" applyNumberFormat="1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49" fontId="44" fillId="35" borderId="14" xfId="0" applyNumberFormat="1" applyFont="1" applyFill="1" applyBorder="1" applyAlignment="1">
      <alignment horizontal="center" vertical="center" wrapText="1"/>
    </xf>
    <xf numFmtId="0" fontId="27" fillId="35" borderId="33" xfId="0" applyFont="1" applyFill="1" applyBorder="1" applyAlignment="1">
      <alignment horizontal="center" vertical="center" wrapText="1"/>
    </xf>
    <xf numFmtId="0" fontId="27" fillId="35" borderId="34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center" vertical="center" wrapText="1"/>
    </xf>
    <xf numFmtId="49" fontId="31" fillId="4" borderId="14" xfId="0" applyNumberFormat="1" applyFont="1" applyFill="1" applyBorder="1" applyAlignment="1">
      <alignment horizontal="center" vertical="center" wrapText="1"/>
    </xf>
    <xf numFmtId="49" fontId="37" fillId="41" borderId="15" xfId="0" applyNumberFormat="1" applyFont="1" applyFill="1" applyBorder="1" applyAlignment="1">
      <alignment horizontal="right" vertical="center" wrapText="1"/>
    </xf>
    <xf numFmtId="49" fontId="37" fillId="24" borderId="15" xfId="0" applyNumberFormat="1" applyFont="1" applyFill="1" applyBorder="1" applyAlignment="1">
      <alignment horizontal="right" vertical="center" wrapText="1"/>
    </xf>
    <xf numFmtId="49" fontId="37" fillId="24" borderId="16" xfId="0" applyNumberFormat="1" applyFont="1" applyFill="1" applyBorder="1" applyAlignment="1">
      <alignment horizontal="left" vertical="center" wrapText="1"/>
    </xf>
    <xf numFmtId="183" fontId="37" fillId="0" borderId="14" xfId="0" applyNumberFormat="1" applyFont="1" applyFill="1" applyBorder="1" applyAlignment="1">
      <alignment horizontal="right" vertical="center" wrapText="1"/>
    </xf>
    <xf numFmtId="49" fontId="27" fillId="34" borderId="14" xfId="76" applyNumberFormat="1" applyFont="1" applyFill="1" applyBorder="1" applyAlignment="1">
      <alignment horizontal="center" vertical="center" wrapText="1"/>
      <protection/>
    </xf>
    <xf numFmtId="183" fontId="44" fillId="34" borderId="14" xfId="76" applyNumberFormat="1" applyFont="1" applyFill="1" applyBorder="1" applyAlignment="1">
      <alignment vertical="center" wrapText="1"/>
      <protection/>
    </xf>
    <xf numFmtId="49" fontId="27" fillId="35" borderId="14" xfId="76" applyNumberFormat="1" applyFont="1" applyFill="1" applyBorder="1" applyAlignment="1">
      <alignment horizontal="center" vertical="center" wrapText="1"/>
      <protection/>
    </xf>
    <xf numFmtId="0" fontId="27" fillId="8" borderId="14" xfId="0" applyFont="1" applyFill="1" applyBorder="1" applyAlignment="1">
      <alignment horizontal="center" vertical="center" wrapText="1"/>
    </xf>
    <xf numFmtId="49" fontId="27" fillId="8" borderId="14" xfId="0" applyNumberFormat="1" applyFont="1" applyFill="1" applyBorder="1" applyAlignment="1">
      <alignment horizontal="center" vertical="center" wrapText="1"/>
    </xf>
    <xf numFmtId="183" fontId="27" fillId="8" borderId="14" xfId="0" applyNumberFormat="1" applyFont="1" applyFill="1" applyBorder="1" applyAlignment="1">
      <alignment horizontal="right" vertical="center" wrapText="1"/>
    </xf>
    <xf numFmtId="49" fontId="37" fillId="25" borderId="14" xfId="0" applyNumberFormat="1" applyFont="1" applyFill="1" applyBorder="1" applyAlignment="1">
      <alignment horizontal="center" vertical="center" wrapText="1"/>
    </xf>
    <xf numFmtId="183" fontId="37" fillId="25" borderId="14" xfId="0" applyNumberFormat="1" applyFont="1" applyFill="1" applyBorder="1" applyAlignment="1">
      <alignment horizontal="right" vertical="center" wrapText="1"/>
    </xf>
    <xf numFmtId="49" fontId="37" fillId="4" borderId="14" xfId="76" applyNumberFormat="1" applyFont="1" applyFill="1" applyBorder="1" applyAlignment="1">
      <alignment horizontal="center" vertical="center" wrapText="1"/>
      <protection/>
    </xf>
    <xf numFmtId="49" fontId="37" fillId="0" borderId="14" xfId="76" applyNumberFormat="1" applyFont="1" applyFill="1" applyBorder="1" applyAlignment="1">
      <alignment horizontal="center" vertical="center" wrapText="1"/>
      <protection/>
    </xf>
    <xf numFmtId="49" fontId="37" fillId="28" borderId="14" xfId="0" applyNumberFormat="1" applyFont="1" applyFill="1" applyBorder="1" applyAlignment="1">
      <alignment horizontal="center" vertical="center" wrapText="1"/>
    </xf>
    <xf numFmtId="49" fontId="44" fillId="38" borderId="14" xfId="0" applyNumberFormat="1" applyFont="1" applyFill="1" applyBorder="1" applyAlignment="1">
      <alignment horizontal="center" vertical="center" wrapText="1"/>
    </xf>
    <xf numFmtId="49" fontId="31" fillId="40" borderId="14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0" fontId="27" fillId="34" borderId="15" xfId="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7" fillId="29" borderId="14" xfId="0" applyFont="1" applyFill="1" applyBorder="1" applyAlignment="1">
      <alignment horizontal="center" vertical="center" wrapText="1"/>
    </xf>
    <xf numFmtId="49" fontId="27" fillId="29" borderId="14" xfId="0" applyNumberFormat="1" applyFont="1" applyFill="1" applyBorder="1" applyAlignment="1">
      <alignment horizontal="center" vertical="center" wrapText="1"/>
    </xf>
    <xf numFmtId="49" fontId="27" fillId="29" borderId="15" xfId="0" applyNumberFormat="1" applyFont="1" applyFill="1" applyBorder="1" applyAlignment="1">
      <alignment horizontal="center" vertical="center" wrapText="1"/>
    </xf>
    <xf numFmtId="0" fontId="27" fillId="29" borderId="33" xfId="0" applyFont="1" applyFill="1" applyBorder="1" applyAlignment="1">
      <alignment horizontal="right" vertical="center" wrapText="1"/>
    </xf>
    <xf numFmtId="49" fontId="27" fillId="29" borderId="34" xfId="0" applyNumberFormat="1" applyFont="1" applyFill="1" applyBorder="1" applyAlignment="1">
      <alignment vertical="center" wrapText="1"/>
    </xf>
    <xf numFmtId="49" fontId="27" fillId="29" borderId="16" xfId="0" applyNumberFormat="1" applyFont="1" applyFill="1" applyBorder="1" applyAlignment="1">
      <alignment horizontal="center" vertical="center" wrapText="1"/>
    </xf>
    <xf numFmtId="183" fontId="27" fillId="29" borderId="14" xfId="0" applyNumberFormat="1" applyFont="1" applyFill="1" applyBorder="1" applyAlignment="1">
      <alignment horizontal="right" vertical="center" wrapText="1"/>
    </xf>
    <xf numFmtId="2" fontId="31" fillId="25" borderId="15" xfId="86" applyNumberFormat="1" applyFont="1" applyFill="1" applyBorder="1" applyAlignment="1">
      <alignment horizontal="center" vertical="center" wrapText="1"/>
      <protection/>
    </xf>
    <xf numFmtId="49" fontId="31" fillId="25" borderId="19" xfId="0" applyNumberFormat="1" applyFont="1" applyFill="1" applyBorder="1" applyAlignment="1">
      <alignment horizontal="right" vertical="center" wrapText="1"/>
    </xf>
    <xf numFmtId="49" fontId="31" fillId="25" borderId="24" xfId="0" applyNumberFormat="1" applyFont="1" applyFill="1" applyBorder="1" applyAlignment="1">
      <alignment vertical="center" wrapText="1"/>
    </xf>
    <xf numFmtId="49" fontId="44" fillId="25" borderId="16" xfId="78" applyNumberFormat="1" applyFont="1" applyFill="1" applyBorder="1" applyAlignment="1">
      <alignment horizontal="center" vertical="center" wrapText="1"/>
      <protection/>
    </xf>
    <xf numFmtId="183" fontId="31" fillId="25" borderId="14" xfId="78" applyNumberFormat="1" applyFont="1" applyFill="1" applyBorder="1" applyAlignment="1">
      <alignment vertical="center" wrapText="1"/>
      <protection/>
    </xf>
    <xf numFmtId="2" fontId="31" fillId="4" borderId="15" xfId="86" applyNumberFormat="1" applyFont="1" applyFill="1" applyBorder="1" applyAlignment="1">
      <alignment horizontal="center" vertical="center" wrapText="1"/>
      <protection/>
    </xf>
    <xf numFmtId="49" fontId="31" fillId="4" borderId="19" xfId="0" applyNumberFormat="1" applyFont="1" applyFill="1" applyBorder="1" applyAlignment="1">
      <alignment horizontal="right" vertical="center" wrapText="1"/>
    </xf>
    <xf numFmtId="49" fontId="31" fillId="4" borderId="24" xfId="0" applyNumberFormat="1" applyFont="1" applyFill="1" applyBorder="1" applyAlignment="1">
      <alignment vertical="center" wrapText="1"/>
    </xf>
    <xf numFmtId="49" fontId="44" fillId="4" borderId="16" xfId="78" applyNumberFormat="1" applyFont="1" applyFill="1" applyBorder="1" applyAlignment="1">
      <alignment horizontal="center" vertical="center" wrapText="1"/>
      <protection/>
    </xf>
    <xf numFmtId="49" fontId="31" fillId="27" borderId="14" xfId="86" applyNumberFormat="1" applyFont="1" applyFill="1" applyBorder="1" applyAlignment="1">
      <alignment horizontal="center" vertical="center" wrapText="1"/>
      <protection/>
    </xf>
    <xf numFmtId="49" fontId="31" fillId="27" borderId="15" xfId="86" applyNumberFormat="1" applyFont="1" applyFill="1" applyBorder="1" applyAlignment="1">
      <alignment horizontal="center" vertical="center" wrapText="1"/>
      <protection/>
    </xf>
    <xf numFmtId="49" fontId="31" fillId="27" borderId="19" xfId="0" applyNumberFormat="1" applyFont="1" applyFill="1" applyBorder="1" applyAlignment="1">
      <alignment horizontal="right" vertical="center" wrapText="1"/>
    </xf>
    <xf numFmtId="49" fontId="31" fillId="27" borderId="24" xfId="0" applyNumberFormat="1" applyFont="1" applyFill="1" applyBorder="1" applyAlignment="1">
      <alignment vertical="center" wrapText="1"/>
    </xf>
    <xf numFmtId="49" fontId="31" fillId="0" borderId="16" xfId="78" applyNumberFormat="1" applyFont="1" applyFill="1" applyBorder="1" applyAlignment="1">
      <alignment horizontal="center" vertical="center" wrapText="1"/>
      <protection/>
    </xf>
    <xf numFmtId="183" fontId="31" fillId="0" borderId="14" xfId="78" applyNumberFormat="1" applyFont="1" applyFill="1" applyBorder="1" applyAlignment="1">
      <alignment vertical="center" wrapText="1"/>
      <protection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183" fontId="44" fillId="34" borderId="14" xfId="0" applyNumberFormat="1" applyFont="1" applyFill="1" applyBorder="1" applyAlignment="1">
      <alignment horizontal="right" vertical="center" wrapText="1"/>
    </xf>
    <xf numFmtId="0" fontId="27" fillId="35" borderId="12" xfId="0" applyFont="1" applyFill="1" applyBorder="1" applyAlignment="1">
      <alignment horizontal="center" vertical="center" wrapText="1"/>
    </xf>
    <xf numFmtId="0" fontId="27" fillId="35" borderId="13" xfId="0" applyFont="1" applyFill="1" applyBorder="1" applyAlignment="1">
      <alignment horizontal="center" vertical="center" wrapText="1"/>
    </xf>
    <xf numFmtId="183" fontId="44" fillId="35" borderId="14" xfId="0" applyNumberFormat="1" applyFont="1" applyFill="1" applyBorder="1" applyAlignment="1">
      <alignment horizontal="right" vertical="center" wrapText="1"/>
    </xf>
    <xf numFmtId="0" fontId="44" fillId="38" borderId="0" xfId="0" applyFont="1" applyFill="1" applyBorder="1" applyAlignment="1">
      <alignment horizontal="center" vertical="center" wrapText="1"/>
    </xf>
    <xf numFmtId="49" fontId="44" fillId="38" borderId="15" xfId="0" applyNumberFormat="1" applyFont="1" applyFill="1" applyBorder="1" applyAlignment="1">
      <alignment horizontal="center" vertical="center" wrapText="1"/>
    </xf>
    <xf numFmtId="49" fontId="27" fillId="8" borderId="12" xfId="0" applyNumberFormat="1" applyFont="1" applyFill="1" applyBorder="1" applyAlignment="1">
      <alignment horizontal="right" vertical="center" wrapText="1"/>
    </xf>
    <xf numFmtId="49" fontId="27" fillId="8" borderId="13" xfId="0" applyNumberFormat="1" applyFont="1" applyFill="1" applyBorder="1" applyAlignment="1">
      <alignment vertical="center" wrapText="1"/>
    </xf>
    <xf numFmtId="49" fontId="44" fillId="38" borderId="16" xfId="0" applyNumberFormat="1" applyFont="1" applyFill="1" applyBorder="1" applyAlignment="1">
      <alignment horizontal="center" vertical="center" wrapText="1"/>
    </xf>
    <xf numFmtId="183" fontId="44" fillId="38" borderId="14" xfId="0" applyNumberFormat="1" applyFont="1" applyFill="1" applyBorder="1" applyAlignment="1">
      <alignment horizontal="right" vertical="center" wrapText="1"/>
    </xf>
    <xf numFmtId="2" fontId="37" fillId="25" borderId="15" xfId="86" applyNumberFormat="1" applyFont="1" applyFill="1" applyBorder="1" applyAlignment="1">
      <alignment horizontal="center" vertical="top" wrapText="1"/>
      <protection/>
    </xf>
    <xf numFmtId="49" fontId="37" fillId="25" borderId="12" xfId="0" applyNumberFormat="1" applyFont="1" applyFill="1" applyBorder="1" applyAlignment="1">
      <alignment horizontal="right" vertical="center" wrapText="1"/>
    </xf>
    <xf numFmtId="49" fontId="37" fillId="25" borderId="13" xfId="0" applyNumberFormat="1" applyFont="1" applyFill="1" applyBorder="1" applyAlignment="1">
      <alignment vertical="center" wrapText="1"/>
    </xf>
    <xf numFmtId="49" fontId="37" fillId="4" borderId="12" xfId="0" applyNumberFormat="1" applyFont="1" applyFill="1" applyBorder="1" applyAlignment="1">
      <alignment horizontal="right" vertical="center" wrapText="1"/>
    </xf>
    <xf numFmtId="49" fontId="37" fillId="4" borderId="13" xfId="0" applyNumberFormat="1" applyFont="1" applyFill="1" applyBorder="1" applyAlignment="1">
      <alignment vertical="center" wrapText="1"/>
    </xf>
    <xf numFmtId="49" fontId="37" fillId="27" borderId="12" xfId="0" applyNumberFormat="1" applyFont="1" applyFill="1" applyBorder="1" applyAlignment="1">
      <alignment horizontal="right" vertical="center" wrapText="1"/>
    </xf>
    <xf numFmtId="49" fontId="37" fillId="27" borderId="13" xfId="0" applyNumberFormat="1" applyFont="1" applyFill="1" applyBorder="1" applyAlignment="1">
      <alignment vertical="center" wrapText="1"/>
    </xf>
    <xf numFmtId="2" fontId="37" fillId="4" borderId="14" xfId="86" applyNumberFormat="1" applyFont="1" applyFill="1" applyBorder="1" applyAlignment="1">
      <alignment horizontal="center" vertical="center" wrapText="1"/>
      <protection/>
    </xf>
    <xf numFmtId="0" fontId="27" fillId="10" borderId="15" xfId="0" applyFont="1" applyFill="1" applyBorder="1" applyAlignment="1">
      <alignment horizontal="center" vertical="center" wrapText="1"/>
    </xf>
    <xf numFmtId="49" fontId="27" fillId="10" borderId="14" xfId="0" applyNumberFormat="1" applyFont="1" applyFill="1" applyBorder="1" applyAlignment="1">
      <alignment horizontal="center" vertical="center" wrapText="1"/>
    </xf>
    <xf numFmtId="49" fontId="27" fillId="10" borderId="15" xfId="0" applyNumberFormat="1" applyFont="1" applyFill="1" applyBorder="1" applyAlignment="1">
      <alignment horizontal="center" vertical="center" wrapText="1"/>
    </xf>
    <xf numFmtId="0" fontId="27" fillId="10" borderId="15" xfId="0" applyFont="1" applyFill="1" applyBorder="1" applyAlignment="1">
      <alignment horizontal="right" vertical="center" wrapText="1"/>
    </xf>
    <xf numFmtId="49" fontId="27" fillId="10" borderId="16" xfId="0" applyNumberFormat="1" applyFont="1" applyFill="1" applyBorder="1" applyAlignment="1">
      <alignment vertical="center" wrapText="1"/>
    </xf>
    <xf numFmtId="49" fontId="37" fillId="10" borderId="16" xfId="0" applyNumberFormat="1" applyFont="1" applyFill="1" applyBorder="1" applyAlignment="1">
      <alignment horizontal="center" vertical="center" wrapText="1"/>
    </xf>
    <xf numFmtId="183" fontId="27" fillId="10" borderId="14" xfId="0" applyNumberFormat="1" applyFont="1" applyFill="1" applyBorder="1" applyAlignment="1">
      <alignment horizontal="right" vertical="center" wrapText="1"/>
    </xf>
    <xf numFmtId="0" fontId="27" fillId="29" borderId="15" xfId="0" applyFont="1" applyFill="1" applyBorder="1" applyAlignment="1">
      <alignment horizontal="center" vertical="center" wrapText="1"/>
    </xf>
    <xf numFmtId="0" fontId="27" fillId="29" borderId="15" xfId="0" applyFont="1" applyFill="1" applyBorder="1" applyAlignment="1">
      <alignment horizontal="right" vertical="center" wrapText="1"/>
    </xf>
    <xf numFmtId="49" fontId="27" fillId="29" borderId="16" xfId="0" applyNumberFormat="1" applyFont="1" applyFill="1" applyBorder="1" applyAlignment="1">
      <alignment vertical="center" wrapText="1"/>
    </xf>
    <xf numFmtId="49" fontId="37" fillId="29" borderId="16" xfId="0" applyNumberFormat="1" applyFont="1" applyFill="1" applyBorder="1" applyAlignment="1">
      <alignment horizontal="center" vertical="center" wrapText="1"/>
    </xf>
    <xf numFmtId="0" fontId="27" fillId="8" borderId="15" xfId="0" applyFont="1" applyFill="1" applyBorder="1" applyAlignment="1">
      <alignment horizontal="center" vertical="center" wrapText="1"/>
    </xf>
    <xf numFmtId="49" fontId="27" fillId="8" borderId="15" xfId="0" applyNumberFormat="1" applyFont="1" applyFill="1" applyBorder="1" applyAlignment="1">
      <alignment horizontal="center" vertical="center" wrapText="1"/>
    </xf>
    <xf numFmtId="49" fontId="27" fillId="8" borderId="16" xfId="0" applyNumberFormat="1" applyFont="1" applyFill="1" applyBorder="1" applyAlignment="1">
      <alignment horizontal="center" vertical="center" wrapText="1"/>
    </xf>
    <xf numFmtId="0" fontId="37" fillId="25" borderId="15" xfId="0" applyFont="1" applyFill="1" applyBorder="1" applyAlignment="1">
      <alignment horizontal="center" vertical="center" wrapText="1"/>
    </xf>
    <xf numFmtId="49" fontId="37" fillId="25" borderId="15" xfId="0" applyNumberFormat="1" applyFont="1" applyFill="1" applyBorder="1" applyAlignment="1">
      <alignment horizontal="center" vertical="center" wrapText="1"/>
    </xf>
    <xf numFmtId="0" fontId="37" fillId="25" borderId="19" xfId="0" applyFont="1" applyFill="1" applyBorder="1" applyAlignment="1">
      <alignment horizontal="right" vertical="center" wrapText="1"/>
    </xf>
    <xf numFmtId="49" fontId="37" fillId="25" borderId="16" xfId="0" applyNumberFormat="1" applyFont="1" applyFill="1" applyBorder="1" applyAlignment="1">
      <alignment horizontal="center" vertical="center" wrapText="1"/>
    </xf>
    <xf numFmtId="0" fontId="37" fillId="4" borderId="15" xfId="0" applyFont="1" applyFill="1" applyBorder="1" applyAlignment="1">
      <alignment horizontal="center" vertical="center" wrapText="1"/>
    </xf>
    <xf numFmtId="49" fontId="37" fillId="4" borderId="15" xfId="0" applyNumberFormat="1" applyFont="1" applyFill="1" applyBorder="1" applyAlignment="1">
      <alignment horizontal="center" vertical="center" wrapText="1"/>
    </xf>
    <xf numFmtId="0" fontId="37" fillId="4" borderId="19" xfId="0" applyFont="1" applyFill="1" applyBorder="1" applyAlignment="1">
      <alignment horizontal="right" vertical="center" wrapText="1"/>
    </xf>
    <xf numFmtId="49" fontId="37" fillId="27" borderId="15" xfId="0" applyNumberFormat="1" applyFont="1" applyFill="1" applyBorder="1" applyAlignment="1">
      <alignment horizontal="center" vertical="center" wrapText="1"/>
    </xf>
    <xf numFmtId="0" fontId="37" fillId="27" borderId="19" xfId="0" applyFont="1" applyFill="1" applyBorder="1" applyAlignment="1">
      <alignment horizontal="right" vertical="center" wrapText="1"/>
    </xf>
    <xf numFmtId="49" fontId="37" fillId="27" borderId="16" xfId="0" applyNumberFormat="1" applyFont="1" applyFill="1" applyBorder="1" applyAlignment="1">
      <alignment horizontal="center" vertical="center" wrapText="1"/>
    </xf>
    <xf numFmtId="49" fontId="27" fillId="38" borderId="14" xfId="0" applyNumberFormat="1" applyFont="1" applyFill="1" applyBorder="1" applyAlignment="1">
      <alignment horizontal="center" vertical="center" wrapText="1"/>
    </xf>
    <xf numFmtId="0" fontId="37" fillId="25" borderId="14" xfId="0" applyFont="1" applyFill="1" applyBorder="1" applyAlignment="1">
      <alignment horizontal="center" vertical="top" wrapText="1"/>
    </xf>
    <xf numFmtId="49" fontId="37" fillId="40" borderId="12" xfId="0" applyNumberFormat="1" applyFont="1" applyFill="1" applyBorder="1" applyAlignment="1">
      <alignment horizontal="right" vertical="center" wrapText="1"/>
    </xf>
    <xf numFmtId="49" fontId="37" fillId="40" borderId="13" xfId="0" applyNumberFormat="1" applyFont="1" applyFill="1" applyBorder="1" applyAlignment="1">
      <alignment horizontal="left" vertical="center" wrapText="1"/>
    </xf>
    <xf numFmtId="0" fontId="37" fillId="4" borderId="14" xfId="0" applyFont="1" applyFill="1" applyBorder="1" applyAlignment="1">
      <alignment horizontal="center" vertical="top" wrapText="1"/>
    </xf>
    <xf numFmtId="49" fontId="37" fillId="4" borderId="16" xfId="0" applyNumberFormat="1" applyFont="1" applyFill="1" applyBorder="1" applyAlignment="1">
      <alignment horizontal="left" vertical="center" wrapText="1"/>
    </xf>
    <xf numFmtId="49" fontId="37" fillId="27" borderId="16" xfId="0" applyNumberFormat="1" applyFont="1" applyFill="1" applyBorder="1" applyAlignment="1">
      <alignment horizontal="left" vertical="center" wrapText="1"/>
    </xf>
    <xf numFmtId="2" fontId="37" fillId="4" borderId="11" xfId="86" applyNumberFormat="1" applyFont="1" applyFill="1" applyBorder="1" applyAlignment="1">
      <alignment horizontal="center" vertical="top" wrapText="1"/>
      <protection/>
    </xf>
    <xf numFmtId="49" fontId="37" fillId="4" borderId="14" xfId="0" applyNumberFormat="1" applyFont="1" applyFill="1" applyBorder="1" applyAlignment="1">
      <alignment horizontal="center" vertical="top" wrapText="1"/>
    </xf>
    <xf numFmtId="49" fontId="37" fillId="4" borderId="15" xfId="0" applyNumberFormat="1" applyFont="1" applyFill="1" applyBorder="1" applyAlignment="1">
      <alignment horizontal="center" vertical="top" wrapText="1"/>
    </xf>
    <xf numFmtId="49" fontId="37" fillId="4" borderId="19" xfId="0" applyNumberFormat="1" applyFont="1" applyFill="1" applyBorder="1" applyAlignment="1">
      <alignment horizontal="right" vertical="top" wrapText="1"/>
    </xf>
    <xf numFmtId="49" fontId="37" fillId="4" borderId="24" xfId="0" applyNumberFormat="1" applyFont="1" applyFill="1" applyBorder="1" applyAlignment="1">
      <alignment vertical="top" wrapText="1"/>
    </xf>
    <xf numFmtId="49" fontId="31" fillId="4" borderId="14" xfId="86" applyNumberFormat="1" applyFont="1" applyFill="1" applyBorder="1" applyAlignment="1">
      <alignment horizontal="center" vertical="top" wrapText="1"/>
      <protection/>
    </xf>
    <xf numFmtId="183" fontId="31" fillId="4" borderId="14" xfId="86" applyNumberFormat="1" applyFont="1" applyFill="1" applyBorder="1" applyAlignment="1">
      <alignment vertical="top" wrapText="1"/>
      <protection/>
    </xf>
    <xf numFmtId="0" fontId="37" fillId="0" borderId="0" xfId="0" applyFont="1" applyFill="1" applyBorder="1" applyAlignment="1">
      <alignment horizontal="center" vertical="top" wrapText="1"/>
    </xf>
    <xf numFmtId="49" fontId="37" fillId="0" borderId="14" xfId="0" applyNumberFormat="1" applyFont="1" applyFill="1" applyBorder="1" applyAlignment="1">
      <alignment horizontal="center" vertical="top" wrapText="1"/>
    </xf>
    <xf numFmtId="49" fontId="37" fillId="24" borderId="15" xfId="0" applyNumberFormat="1" applyFont="1" applyFill="1" applyBorder="1" applyAlignment="1">
      <alignment horizontal="right" vertical="top" wrapText="1"/>
    </xf>
    <xf numFmtId="49" fontId="37" fillId="27" borderId="24" xfId="0" applyNumberFormat="1" applyFont="1" applyFill="1" applyBorder="1" applyAlignment="1">
      <alignment vertical="top" wrapText="1"/>
    </xf>
    <xf numFmtId="183" fontId="37" fillId="0" borderId="14" xfId="0" applyNumberFormat="1" applyFont="1" applyFill="1" applyBorder="1" applyAlignment="1">
      <alignment horizontal="right" vertical="top" wrapText="1"/>
    </xf>
    <xf numFmtId="0" fontId="27" fillId="38" borderId="21" xfId="0" applyFont="1" applyFill="1" applyBorder="1" applyAlignment="1">
      <alignment horizontal="center" vertical="center" wrapText="1"/>
    </xf>
    <xf numFmtId="0" fontId="27" fillId="38" borderId="18" xfId="0" applyFont="1" applyFill="1" applyBorder="1" applyAlignment="1">
      <alignment horizontal="center" vertical="center" wrapText="1"/>
    </xf>
    <xf numFmtId="49" fontId="27" fillId="38" borderId="21" xfId="0" applyNumberFormat="1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top" wrapText="1"/>
    </xf>
    <xf numFmtId="0" fontId="37" fillId="25" borderId="26" xfId="0" applyFont="1" applyFill="1" applyBorder="1" applyAlignment="1">
      <alignment horizontal="center" vertical="center" wrapText="1"/>
    </xf>
    <xf numFmtId="49" fontId="37" fillId="25" borderId="21" xfId="0" applyNumberFormat="1" applyFont="1" applyFill="1" applyBorder="1" applyAlignment="1">
      <alignment horizontal="center" vertical="center" wrapText="1"/>
    </xf>
    <xf numFmtId="49" fontId="27" fillId="25" borderId="26" xfId="0" applyNumberFormat="1" applyFont="1" applyFill="1" applyBorder="1" applyAlignment="1">
      <alignment horizontal="center" vertical="center" wrapText="1"/>
    </xf>
    <xf numFmtId="0" fontId="37" fillId="4" borderId="26" xfId="0" applyFont="1" applyFill="1" applyBorder="1" applyAlignment="1">
      <alignment horizontal="center" vertical="center" wrapText="1"/>
    </xf>
    <xf numFmtId="49" fontId="37" fillId="4" borderId="21" xfId="0" applyNumberFormat="1" applyFont="1" applyFill="1" applyBorder="1" applyAlignment="1">
      <alignment horizontal="center" vertical="center" wrapText="1"/>
    </xf>
    <xf numFmtId="49" fontId="37" fillId="41" borderId="12" xfId="0" applyNumberFormat="1" applyFont="1" applyFill="1" applyBorder="1" applyAlignment="1">
      <alignment horizontal="right" vertical="center" wrapText="1"/>
    </xf>
    <xf numFmtId="0" fontId="37" fillId="0" borderId="26" xfId="0" applyFont="1" applyFill="1" applyBorder="1" applyAlignment="1">
      <alignment horizontal="center" vertical="center" wrapText="1"/>
    </xf>
    <xf numFmtId="49" fontId="37" fillId="24" borderId="12" xfId="0" applyNumberFormat="1" applyFont="1" applyFill="1" applyBorder="1" applyAlignment="1">
      <alignment horizontal="right" vertical="center" wrapText="1"/>
    </xf>
    <xf numFmtId="49" fontId="37" fillId="0" borderId="26" xfId="0" applyNumberFormat="1" applyFont="1" applyFill="1" applyBorder="1" applyAlignment="1">
      <alignment horizontal="center" vertical="center" wrapText="1"/>
    </xf>
    <xf numFmtId="0" fontId="27" fillId="10" borderId="14" xfId="0" applyFont="1" applyFill="1" applyBorder="1" applyAlignment="1">
      <alignment horizontal="center" vertical="center" wrapText="1"/>
    </xf>
    <xf numFmtId="49" fontId="37" fillId="10" borderId="15" xfId="0" applyNumberFormat="1" applyFont="1" applyFill="1" applyBorder="1" applyAlignment="1">
      <alignment horizontal="right" vertical="center" wrapText="1"/>
    </xf>
    <xf numFmtId="49" fontId="37" fillId="10" borderId="16" xfId="0" applyNumberFormat="1" applyFont="1" applyFill="1" applyBorder="1" applyAlignment="1">
      <alignment vertical="center" wrapText="1"/>
    </xf>
    <xf numFmtId="0" fontId="27" fillId="29" borderId="19" xfId="0" applyFont="1" applyFill="1" applyBorder="1" applyAlignment="1">
      <alignment horizontal="right" vertical="center" wrapText="1"/>
    </xf>
    <xf numFmtId="49" fontId="27" fillId="29" borderId="24" xfId="0" applyNumberFormat="1" applyFont="1" applyFill="1" applyBorder="1" applyAlignment="1">
      <alignment vertical="center" wrapText="1"/>
    </xf>
    <xf numFmtId="0" fontId="27" fillId="8" borderId="19" xfId="0" applyFont="1" applyFill="1" applyBorder="1" applyAlignment="1">
      <alignment horizontal="right" vertical="center" wrapText="1"/>
    </xf>
    <xf numFmtId="0" fontId="44" fillId="8" borderId="14" xfId="0" applyFont="1" applyFill="1" applyBorder="1" applyAlignment="1">
      <alignment horizontal="justify" vertical="top" wrapText="1"/>
    </xf>
    <xf numFmtId="49" fontId="37" fillId="25" borderId="18" xfId="0" applyNumberFormat="1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justify" vertical="top" wrapText="1"/>
    </xf>
    <xf numFmtId="0" fontId="37" fillId="0" borderId="18" xfId="0" applyFont="1" applyFill="1" applyBorder="1" applyAlignment="1">
      <alignment horizontal="center" vertical="center" wrapText="1"/>
    </xf>
    <xf numFmtId="0" fontId="27" fillId="34" borderId="14" xfId="0" applyFont="1" applyFill="1" applyBorder="1" applyAlignment="1">
      <alignment vertical="center" wrapText="1"/>
    </xf>
    <xf numFmtId="0" fontId="27" fillId="8" borderId="14" xfId="0" applyFont="1" applyFill="1" applyBorder="1" applyAlignment="1">
      <alignment horizontal="left" vertical="top" wrapText="1"/>
    </xf>
    <xf numFmtId="0" fontId="37" fillId="28" borderId="14" xfId="0" applyFont="1" applyFill="1" applyBorder="1" applyAlignment="1">
      <alignment vertical="top" wrapText="1"/>
    </xf>
    <xf numFmtId="49" fontId="37" fillId="36" borderId="12" xfId="0" applyNumberFormat="1" applyFont="1" applyFill="1" applyBorder="1" applyAlignment="1">
      <alignment horizontal="right" vertical="center" wrapText="1"/>
    </xf>
    <xf numFmtId="49" fontId="37" fillId="36" borderId="13" xfId="0" applyNumberFormat="1" applyFont="1" applyFill="1" applyBorder="1" applyAlignment="1">
      <alignment horizontal="left" vertical="center" wrapText="1"/>
    </xf>
    <xf numFmtId="0" fontId="27" fillId="38" borderId="18" xfId="0" applyFont="1" applyFill="1" applyBorder="1" applyAlignment="1">
      <alignment horizontal="left" vertical="center" wrapText="1"/>
    </xf>
    <xf numFmtId="0" fontId="31" fillId="28" borderId="0" xfId="0" applyFont="1" applyFill="1" applyAlignment="1">
      <alignment horizontal="left" vertical="top" wrapText="1"/>
    </xf>
    <xf numFmtId="2" fontId="27" fillId="8" borderId="15" xfId="86" applyNumberFormat="1" applyFont="1" applyFill="1" applyBorder="1" applyAlignment="1">
      <alignment horizontal="left" vertical="center" wrapText="1"/>
      <protection/>
    </xf>
    <xf numFmtId="2" fontId="31" fillId="28" borderId="15" xfId="86" applyNumberFormat="1" applyFont="1" applyFill="1" applyBorder="1" applyAlignment="1">
      <alignment horizontal="left" vertical="center" wrapText="1"/>
      <protection/>
    </xf>
    <xf numFmtId="0" fontId="27" fillId="8" borderId="15" xfId="0" applyFont="1" applyFill="1" applyBorder="1" applyAlignment="1">
      <alignment horizontal="right" vertical="center" wrapText="1"/>
    </xf>
    <xf numFmtId="0" fontId="37" fillId="28" borderId="12" xfId="0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horizontal="left" vertical="center" wrapText="1"/>
    </xf>
    <xf numFmtId="183" fontId="37" fillId="36" borderId="22" xfId="0" applyNumberFormat="1" applyFont="1" applyFill="1" applyBorder="1" applyAlignment="1">
      <alignment horizontal="right" vertical="center" wrapText="1"/>
    </xf>
    <xf numFmtId="2" fontId="37" fillId="28" borderId="15" xfId="86" applyNumberFormat="1" applyFont="1" applyFill="1" applyBorder="1" applyAlignment="1">
      <alignment horizontal="left" vertical="top" wrapText="1"/>
      <protection/>
    </xf>
    <xf numFmtId="49" fontId="37" fillId="28" borderId="12" xfId="0" applyNumberFormat="1" applyFont="1" applyFill="1" applyBorder="1" applyAlignment="1">
      <alignment horizontal="right" vertical="center" wrapText="1"/>
    </xf>
    <xf numFmtId="49" fontId="37" fillId="28" borderId="13" xfId="0" applyNumberFormat="1" applyFont="1" applyFill="1" applyBorder="1" applyAlignment="1">
      <alignment vertical="center" wrapText="1"/>
    </xf>
    <xf numFmtId="0" fontId="27" fillId="8" borderId="15" xfId="0" applyFont="1" applyFill="1" applyBorder="1" applyAlignment="1">
      <alignment vertical="center" wrapText="1"/>
    </xf>
    <xf numFmtId="183" fontId="27" fillId="8" borderId="16" xfId="0" applyNumberFormat="1" applyFont="1" applyFill="1" applyBorder="1" applyAlignment="1">
      <alignment horizontal="right" vertical="center" wrapText="1"/>
    </xf>
    <xf numFmtId="0" fontId="37" fillId="28" borderId="15" xfId="0" applyFont="1" applyFill="1" applyBorder="1" applyAlignment="1">
      <alignment horizontal="left" vertical="center" wrapText="1"/>
    </xf>
    <xf numFmtId="0" fontId="37" fillId="28" borderId="19" xfId="0" applyFont="1" applyFill="1" applyBorder="1" applyAlignment="1">
      <alignment horizontal="right" vertical="center" wrapText="1"/>
    </xf>
    <xf numFmtId="183" fontId="37" fillId="28" borderId="14" xfId="0" applyNumberFormat="1" applyFont="1" applyFill="1" applyBorder="1" applyAlignment="1">
      <alignment horizontal="right" vertical="center" wrapText="1"/>
    </xf>
    <xf numFmtId="0" fontId="37" fillId="28" borderId="14" xfId="0" applyFont="1" applyFill="1" applyBorder="1" applyAlignment="1">
      <alignment vertical="center" wrapText="1"/>
    </xf>
    <xf numFmtId="2" fontId="37" fillId="28" borderId="14" xfId="86" applyNumberFormat="1" applyFont="1" applyFill="1" applyBorder="1" applyAlignment="1">
      <alignment horizontal="left" vertical="center" wrapText="1"/>
      <protection/>
    </xf>
    <xf numFmtId="0" fontId="37" fillId="28" borderId="33" xfId="0" applyFont="1" applyFill="1" applyBorder="1" applyAlignment="1">
      <alignment horizontal="right" vertical="center" wrapText="1"/>
    </xf>
    <xf numFmtId="49" fontId="37" fillId="36" borderId="34" xfId="0" applyNumberFormat="1" applyFont="1" applyFill="1" applyBorder="1" applyAlignment="1">
      <alignment horizontal="left" vertical="center" wrapText="1"/>
    </xf>
    <xf numFmtId="0" fontId="27" fillId="8" borderId="14" xfId="0" applyFont="1" applyFill="1" applyBorder="1" applyAlignment="1">
      <alignment vertical="center" wrapText="1"/>
    </xf>
    <xf numFmtId="49" fontId="37" fillId="36" borderId="15" xfId="0" applyNumberFormat="1" applyFont="1" applyFill="1" applyBorder="1" applyAlignment="1">
      <alignment horizontal="right" vertical="center" wrapText="1"/>
    </xf>
    <xf numFmtId="49" fontId="37" fillId="36" borderId="16" xfId="0" applyNumberFormat="1" applyFont="1" applyFill="1" applyBorder="1" applyAlignment="1">
      <alignment horizontal="left" vertical="center" wrapText="1"/>
    </xf>
    <xf numFmtId="2" fontId="31" fillId="28" borderId="15" xfId="86" applyNumberFormat="1" applyFont="1" applyFill="1" applyBorder="1" applyAlignment="1">
      <alignment horizontal="left" vertical="top" wrapText="1"/>
      <protection/>
    </xf>
    <xf numFmtId="0" fontId="44" fillId="38" borderId="18" xfId="0" applyFont="1" applyFill="1" applyBorder="1" applyAlignment="1">
      <alignment vertical="center" wrapText="1"/>
    </xf>
    <xf numFmtId="183" fontId="31" fillId="28" borderId="14" xfId="86" applyNumberFormat="1" applyFont="1" applyFill="1" applyBorder="1" applyAlignment="1">
      <alignment vertical="center" wrapText="1"/>
      <protection/>
    </xf>
    <xf numFmtId="0" fontId="39" fillId="0" borderId="0" xfId="73" applyFont="1" applyAlignment="1">
      <alignment horizontal="center" vertical="center"/>
      <protection/>
    </xf>
    <xf numFmtId="0" fontId="22" fillId="43" borderId="15" xfId="0" applyFont="1" applyFill="1" applyBorder="1" applyAlignment="1">
      <alignment/>
    </xf>
    <xf numFmtId="0" fontId="50" fillId="43" borderId="14" xfId="0" applyFont="1" applyFill="1" applyBorder="1" applyAlignment="1">
      <alignment vertical="center" wrapText="1"/>
    </xf>
    <xf numFmtId="183" fontId="50" fillId="43" borderId="16" xfId="0" applyNumberFormat="1" applyFont="1" applyFill="1" applyBorder="1" applyAlignment="1">
      <alignment horizontal="right"/>
    </xf>
    <xf numFmtId="49" fontId="37" fillId="0" borderId="11" xfId="0" applyNumberFormat="1" applyFont="1" applyBorder="1" applyAlignment="1">
      <alignment horizontal="center" vertical="center" wrapText="1"/>
    </xf>
    <xf numFmtId="49" fontId="37" fillId="0" borderId="12" xfId="0" applyNumberFormat="1" applyFont="1" applyBorder="1" applyAlignment="1">
      <alignment horizontal="center" vertical="center" wrapText="1"/>
    </xf>
    <xf numFmtId="49" fontId="37" fillId="27" borderId="34" xfId="0" applyNumberFormat="1" applyFont="1" applyFill="1" applyBorder="1" applyAlignment="1">
      <alignment vertical="center" wrapText="1"/>
    </xf>
    <xf numFmtId="49" fontId="37" fillId="0" borderId="13" xfId="0" applyNumberFormat="1" applyFont="1" applyBorder="1" applyAlignment="1">
      <alignment horizontal="center" vertical="center" wrapText="1"/>
    </xf>
    <xf numFmtId="183" fontId="37" fillId="27" borderId="11" xfId="0" applyNumberFormat="1" applyFont="1" applyFill="1" applyBorder="1" applyAlignment="1">
      <alignment horizontal="right" vertical="center" wrapText="1"/>
    </xf>
    <xf numFmtId="2" fontId="22" fillId="44" borderId="14" xfId="0" applyNumberFormat="1" applyFont="1" applyFill="1" applyBorder="1" applyAlignment="1">
      <alignment vertical="center" wrapText="1"/>
    </xf>
    <xf numFmtId="183" fontId="22" fillId="44" borderId="14" xfId="0" applyNumberFormat="1" applyFont="1" applyFill="1" applyBorder="1" applyAlignment="1">
      <alignment vertical="center" wrapText="1"/>
    </xf>
    <xf numFmtId="0" fontId="30" fillId="44" borderId="14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center" vertical="center" wrapText="1"/>
    </xf>
    <xf numFmtId="49" fontId="37" fillId="45" borderId="14" xfId="0" applyNumberFormat="1" applyFont="1" applyFill="1" applyBorder="1" applyAlignment="1">
      <alignment horizontal="center" vertical="center" wrapText="1"/>
    </xf>
    <xf numFmtId="49" fontId="27" fillId="46" borderId="15" xfId="0" applyNumberFormat="1" applyFont="1" applyFill="1" applyBorder="1" applyAlignment="1">
      <alignment horizontal="right" vertical="center" wrapText="1"/>
    </xf>
    <xf numFmtId="49" fontId="27" fillId="46" borderId="16" xfId="0" applyNumberFormat="1" applyFont="1" applyFill="1" applyBorder="1" applyAlignment="1">
      <alignment horizontal="left" vertical="center" wrapText="1"/>
    </xf>
    <xf numFmtId="49" fontId="37" fillId="47" borderId="14" xfId="0" applyNumberFormat="1" applyFont="1" applyFill="1" applyBorder="1" applyAlignment="1">
      <alignment horizontal="center" vertical="center" wrapText="1"/>
    </xf>
    <xf numFmtId="49" fontId="37" fillId="48" borderId="15" xfId="0" applyNumberFormat="1" applyFont="1" applyFill="1" applyBorder="1" applyAlignment="1">
      <alignment horizontal="right" vertical="center" wrapText="1"/>
    </xf>
    <xf numFmtId="49" fontId="37" fillId="47" borderId="16" xfId="0" applyNumberFormat="1" applyFont="1" applyFill="1" applyBorder="1" applyAlignment="1">
      <alignment horizontal="left" vertical="center" wrapText="1"/>
    </xf>
    <xf numFmtId="0" fontId="24" fillId="28" borderId="14" xfId="0" applyFont="1" applyFill="1" applyBorder="1" applyAlignment="1">
      <alignment horizontal="left" vertical="center" wrapText="1"/>
    </xf>
    <xf numFmtId="3" fontId="50" fillId="43" borderId="16" xfId="0" applyNumberFormat="1" applyFont="1" applyFill="1" applyBorder="1" applyAlignment="1">
      <alignment horizontal="right"/>
    </xf>
    <xf numFmtId="3" fontId="31" fillId="0" borderId="14" xfId="0" applyNumberFormat="1" applyFont="1" applyBorder="1" applyAlignment="1">
      <alignment horizontal="center" vertical="center" wrapText="1"/>
    </xf>
    <xf numFmtId="3" fontId="31" fillId="30" borderId="14" xfId="0" applyNumberFormat="1" applyFont="1" applyFill="1" applyBorder="1" applyAlignment="1">
      <alignment horizontal="center" vertical="center" wrapText="1"/>
    </xf>
    <xf numFmtId="3" fontId="44" fillId="10" borderId="14" xfId="0" applyNumberFormat="1" applyFont="1" applyFill="1" applyBorder="1" applyAlignment="1">
      <alignment horizontal="center" vertical="center" wrapText="1"/>
    </xf>
    <xf numFmtId="3" fontId="44" fillId="29" borderId="14" xfId="0" applyNumberFormat="1" applyFont="1" applyFill="1" applyBorder="1" applyAlignment="1">
      <alignment horizontal="center" vertical="center" wrapText="1"/>
    </xf>
    <xf numFmtId="3" fontId="44" fillId="31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top" wrapText="1"/>
    </xf>
    <xf numFmtId="3" fontId="31" fillId="30" borderId="14" xfId="0" applyNumberFormat="1" applyFont="1" applyFill="1" applyBorder="1" applyAlignment="1">
      <alignment horizontal="center" vertical="top" wrapText="1"/>
    </xf>
    <xf numFmtId="3" fontId="31" fillId="4" borderId="14" xfId="0" applyNumberFormat="1" applyFont="1" applyFill="1" applyBorder="1" applyAlignment="1">
      <alignment horizontal="center" vertical="center" wrapText="1"/>
    </xf>
    <xf numFmtId="3" fontId="31" fillId="0" borderId="14" xfId="0" applyNumberFormat="1" applyFont="1" applyBorder="1" applyAlignment="1">
      <alignment horizontal="center" vertical="center"/>
    </xf>
    <xf numFmtId="3" fontId="31" fillId="25" borderId="14" xfId="0" applyNumberFormat="1" applyFont="1" applyFill="1" applyBorder="1" applyAlignment="1">
      <alignment horizontal="center" vertical="center"/>
    </xf>
    <xf numFmtId="3" fontId="44" fillId="30" borderId="14" xfId="0" applyNumberFormat="1" applyFont="1" applyFill="1" applyBorder="1" applyAlignment="1">
      <alignment horizontal="center" vertical="center"/>
    </xf>
    <xf numFmtId="3" fontId="44" fillId="3" borderId="14" xfId="0" applyNumberFormat="1" applyFont="1" applyFill="1" applyBorder="1" applyAlignment="1">
      <alignment horizontal="center" vertical="center"/>
    </xf>
    <xf numFmtId="3" fontId="44" fillId="29" borderId="14" xfId="0" applyNumberFormat="1" applyFont="1" applyFill="1" applyBorder="1" applyAlignment="1">
      <alignment horizontal="center" vertical="center"/>
    </xf>
    <xf numFmtId="3" fontId="26" fillId="30" borderId="14" xfId="0" applyNumberFormat="1" applyFont="1" applyFill="1" applyBorder="1" applyAlignment="1">
      <alignment horizontal="center" vertical="center"/>
    </xf>
    <xf numFmtId="3" fontId="27" fillId="35" borderId="14" xfId="0" applyNumberFormat="1" applyFont="1" applyFill="1" applyBorder="1" applyAlignment="1">
      <alignment horizontal="right" vertical="center" wrapText="1"/>
    </xf>
    <xf numFmtId="3" fontId="27" fillId="34" borderId="14" xfId="0" applyNumberFormat="1" applyFont="1" applyFill="1" applyBorder="1" applyAlignment="1">
      <alignment horizontal="right" vertical="center" wrapText="1"/>
    </xf>
    <xf numFmtId="3" fontId="27" fillId="26" borderId="14" xfId="0" applyNumberFormat="1" applyFont="1" applyFill="1" applyBorder="1" applyAlignment="1">
      <alignment horizontal="right" vertical="center" wrapText="1"/>
    </xf>
    <xf numFmtId="3" fontId="37" fillId="36" borderId="14" xfId="0" applyNumberFormat="1" applyFont="1" applyFill="1" applyBorder="1" applyAlignment="1">
      <alignment horizontal="right" vertical="center" wrapText="1"/>
    </xf>
    <xf numFmtId="3" fontId="37" fillId="0" borderId="11" xfId="0" applyNumberFormat="1" applyFont="1" applyFill="1" applyBorder="1" applyAlignment="1">
      <alignment horizontal="right" vertical="center" wrapText="1"/>
    </xf>
    <xf numFmtId="3" fontId="37" fillId="0" borderId="14" xfId="0" applyNumberFormat="1" applyFont="1" applyBorder="1" applyAlignment="1">
      <alignment horizontal="right" vertical="center" wrapText="1"/>
    </xf>
    <xf numFmtId="0" fontId="51" fillId="0" borderId="14" xfId="0" applyFont="1" applyBorder="1" applyAlignment="1">
      <alignment vertical="top" wrapText="1"/>
    </xf>
    <xf numFmtId="49" fontId="44" fillId="36" borderId="14" xfId="0" applyNumberFormat="1" applyFont="1" applyFill="1" applyBorder="1" applyAlignment="1">
      <alignment horizontal="center" vertical="center" wrapText="1"/>
    </xf>
    <xf numFmtId="49" fontId="37" fillId="28" borderId="16" xfId="0" applyNumberFormat="1" applyFont="1" applyFill="1" applyBorder="1" applyAlignment="1">
      <alignment horizontal="left" vertical="center" wrapText="1"/>
    </xf>
    <xf numFmtId="3" fontId="44" fillId="35" borderId="14" xfId="0" applyNumberFormat="1" applyFont="1" applyFill="1" applyBorder="1" applyAlignment="1">
      <alignment horizontal="right" vertical="center" wrapText="1"/>
    </xf>
    <xf numFmtId="0" fontId="51" fillId="28" borderId="15" xfId="0" applyFont="1" applyFill="1" applyBorder="1" applyAlignment="1">
      <alignment horizontal="left" vertical="top" wrapText="1"/>
    </xf>
    <xf numFmtId="0" fontId="51" fillId="49" borderId="14" xfId="0" applyFont="1" applyFill="1" applyBorder="1" applyAlignment="1">
      <alignment horizontal="left" vertical="top" wrapText="1"/>
    </xf>
    <xf numFmtId="0" fontId="51" fillId="0" borderId="14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left" vertical="top" wrapText="1"/>
    </xf>
    <xf numFmtId="49" fontId="44" fillId="50" borderId="14" xfId="0" applyNumberFormat="1" applyFont="1" applyFill="1" applyBorder="1" applyAlignment="1">
      <alignment horizontal="center" vertical="center" wrapText="1"/>
    </xf>
    <xf numFmtId="49" fontId="27" fillId="50" borderId="15" xfId="0" applyNumberFormat="1" applyFont="1" applyFill="1" applyBorder="1" applyAlignment="1">
      <alignment horizontal="right" vertical="center" wrapText="1"/>
    </xf>
    <xf numFmtId="49" fontId="27" fillId="49" borderId="16" xfId="0" applyNumberFormat="1" applyFont="1" applyFill="1" applyBorder="1" applyAlignment="1">
      <alignment horizontal="left" vertical="center" wrapText="1"/>
    </xf>
    <xf numFmtId="49" fontId="44" fillId="46" borderId="14" xfId="0" applyNumberFormat="1" applyFont="1" applyFill="1" applyBorder="1" applyAlignment="1">
      <alignment horizontal="center" vertical="center" wrapText="1"/>
    </xf>
    <xf numFmtId="0" fontId="27" fillId="46" borderId="12" xfId="0" applyFont="1" applyFill="1" applyBorder="1" applyAlignment="1">
      <alignment horizontal="center" vertical="center" wrapText="1"/>
    </xf>
    <xf numFmtId="0" fontId="27" fillId="46" borderId="13" xfId="0" applyFont="1" applyFill="1" applyBorder="1" applyAlignment="1">
      <alignment horizontal="center" vertical="center" wrapText="1"/>
    </xf>
    <xf numFmtId="0" fontId="51" fillId="28" borderId="14" xfId="0" applyFont="1" applyFill="1" applyBorder="1" applyAlignment="1">
      <alignment horizontal="left" vertical="top" wrapText="1"/>
    </xf>
    <xf numFmtId="3" fontId="37" fillId="0" borderId="14" xfId="0" applyNumberFormat="1" applyFont="1" applyFill="1" applyBorder="1" applyAlignment="1">
      <alignment horizontal="right" vertical="center" wrapText="1"/>
    </xf>
    <xf numFmtId="49" fontId="27" fillId="28" borderId="14" xfId="0" applyNumberFormat="1" applyFont="1" applyFill="1" applyBorder="1" applyAlignment="1">
      <alignment horizontal="center" vertical="center" wrapText="1"/>
    </xf>
    <xf numFmtId="3" fontId="37" fillId="51" borderId="14" xfId="0" applyNumberFormat="1" applyFont="1" applyFill="1" applyBorder="1" applyAlignment="1">
      <alignment horizontal="right" vertical="center" wrapText="1"/>
    </xf>
    <xf numFmtId="0" fontId="52" fillId="45" borderId="14" xfId="0" applyFont="1" applyFill="1" applyBorder="1" applyAlignment="1">
      <alignment horizontal="left" vertical="top" wrapText="1"/>
    </xf>
    <xf numFmtId="49" fontId="37" fillId="46" borderId="12" xfId="0" applyNumberFormat="1" applyFont="1" applyFill="1" applyBorder="1" applyAlignment="1">
      <alignment horizontal="right" vertical="center" wrapText="1"/>
    </xf>
    <xf numFmtId="49" fontId="37" fillId="45" borderId="13" xfId="0" applyNumberFormat="1" applyFont="1" applyFill="1" applyBorder="1" applyAlignment="1">
      <alignment horizontal="left" vertical="center" wrapText="1"/>
    </xf>
    <xf numFmtId="49" fontId="27" fillId="50" borderId="16" xfId="0" applyNumberFormat="1" applyFont="1" applyFill="1" applyBorder="1" applyAlignment="1">
      <alignment horizontal="left" vertical="center" wrapText="1"/>
    </xf>
    <xf numFmtId="49" fontId="27" fillId="50" borderId="14" xfId="0" applyNumberFormat="1" applyFont="1" applyFill="1" applyBorder="1" applyAlignment="1">
      <alignment horizontal="center" vertical="center" wrapText="1"/>
    </xf>
    <xf numFmtId="2" fontId="27" fillId="49" borderId="15" xfId="86" applyNumberFormat="1" applyFont="1" applyFill="1" applyBorder="1" applyAlignment="1">
      <alignment horizontal="justify" vertical="top" wrapText="1"/>
      <protection/>
    </xf>
    <xf numFmtId="49" fontId="44" fillId="49" borderId="14" xfId="86" applyNumberFormat="1" applyFont="1" applyFill="1" applyBorder="1" applyAlignment="1">
      <alignment horizontal="center" vertical="center" wrapText="1"/>
      <protection/>
    </xf>
    <xf numFmtId="49" fontId="44" fillId="49" borderId="15" xfId="86" applyNumberFormat="1" applyFont="1" applyFill="1" applyBorder="1" applyAlignment="1">
      <alignment horizontal="center" vertical="center" wrapText="1"/>
      <protection/>
    </xf>
    <xf numFmtId="49" fontId="27" fillId="49" borderId="19" xfId="0" applyNumberFormat="1" applyFont="1" applyFill="1" applyBorder="1" applyAlignment="1">
      <alignment horizontal="right" vertical="center" wrapText="1"/>
    </xf>
    <xf numFmtId="49" fontId="27" fillId="49" borderId="24" xfId="0" applyNumberFormat="1" applyFont="1" applyFill="1" applyBorder="1" applyAlignment="1">
      <alignment vertical="center" wrapText="1"/>
    </xf>
    <xf numFmtId="49" fontId="44" fillId="49" borderId="16" xfId="86" applyNumberFormat="1" applyFont="1" applyFill="1" applyBorder="1" applyAlignment="1">
      <alignment horizontal="center" vertical="center" wrapText="1"/>
      <protection/>
    </xf>
    <xf numFmtId="49" fontId="44" fillId="50" borderId="15" xfId="0" applyNumberFormat="1" applyFont="1" applyFill="1" applyBorder="1" applyAlignment="1">
      <alignment horizontal="center" vertical="center" wrapText="1"/>
    </xf>
    <xf numFmtId="49" fontId="27" fillId="49" borderId="12" xfId="0" applyNumberFormat="1" applyFont="1" applyFill="1" applyBorder="1" applyAlignment="1">
      <alignment horizontal="right" vertical="center" wrapText="1"/>
    </xf>
    <xf numFmtId="49" fontId="27" fillId="49" borderId="13" xfId="0" applyNumberFormat="1" applyFont="1" applyFill="1" applyBorder="1" applyAlignment="1">
      <alignment vertical="center" wrapText="1"/>
    </xf>
    <xf numFmtId="49" fontId="44" fillId="50" borderId="16" xfId="0" applyNumberFormat="1" applyFont="1" applyFill="1" applyBorder="1" applyAlignment="1">
      <alignment horizontal="center" vertical="center" wrapText="1"/>
    </xf>
    <xf numFmtId="3" fontId="44" fillId="50" borderId="14" xfId="0" applyNumberFormat="1" applyFont="1" applyFill="1" applyBorder="1" applyAlignment="1">
      <alignment horizontal="right" vertical="center" wrapText="1"/>
    </xf>
    <xf numFmtId="49" fontId="31" fillId="28" borderId="14" xfId="86" applyNumberFormat="1" applyFont="1" applyFill="1" applyBorder="1" applyAlignment="1">
      <alignment horizontal="center" vertical="center" wrapText="1"/>
      <protection/>
    </xf>
    <xf numFmtId="49" fontId="31" fillId="28" borderId="15" xfId="86" applyNumberFormat="1" applyFont="1" applyFill="1" applyBorder="1" applyAlignment="1">
      <alignment horizontal="center" vertical="center" wrapText="1"/>
      <protection/>
    </xf>
    <xf numFmtId="49" fontId="31" fillId="28" borderId="16" xfId="86" applyNumberFormat="1" applyFont="1" applyFill="1" applyBorder="1" applyAlignment="1">
      <alignment horizontal="center" vertical="center" wrapText="1"/>
      <protection/>
    </xf>
    <xf numFmtId="2" fontId="37" fillId="28" borderId="15" xfId="86" applyNumberFormat="1" applyFont="1" applyFill="1" applyBorder="1" applyAlignment="1">
      <alignment horizontal="justify" vertical="top" wrapText="1"/>
      <protection/>
    </xf>
    <xf numFmtId="0" fontId="37" fillId="28" borderId="14" xfId="0" applyFont="1" applyFill="1" applyBorder="1" applyAlignment="1">
      <alignment horizontal="justify" vertical="top" wrapText="1"/>
    </xf>
    <xf numFmtId="0" fontId="51" fillId="28" borderId="14" xfId="0" applyFont="1" applyFill="1" applyBorder="1" applyAlignment="1">
      <alignment vertical="top" wrapText="1"/>
    </xf>
    <xf numFmtId="49" fontId="37" fillId="28" borderId="15" xfId="0" applyNumberFormat="1" applyFont="1" applyFill="1" applyBorder="1" applyAlignment="1">
      <alignment horizontal="center" vertical="center" wrapText="1"/>
    </xf>
    <xf numFmtId="49" fontId="37" fillId="28" borderId="16" xfId="0" applyNumberFormat="1" applyFont="1" applyFill="1" applyBorder="1" applyAlignment="1">
      <alignment horizontal="center" vertical="center" wrapText="1"/>
    </xf>
    <xf numFmtId="3" fontId="37" fillId="52" borderId="14" xfId="0" applyNumberFormat="1" applyFont="1" applyFill="1" applyBorder="1" applyAlignment="1">
      <alignment horizontal="right" vertical="center" wrapText="1"/>
    </xf>
    <xf numFmtId="0" fontId="31" fillId="28" borderId="14" xfId="0" applyFont="1" applyFill="1" applyBorder="1" applyAlignment="1">
      <alignment horizontal="justify" vertical="top" wrapText="1"/>
    </xf>
    <xf numFmtId="0" fontId="27" fillId="49" borderId="14" xfId="0" applyFont="1" applyFill="1" applyBorder="1" applyAlignment="1">
      <alignment horizontal="justify" vertical="top" wrapText="1"/>
    </xf>
    <xf numFmtId="49" fontId="27" fillId="49" borderId="14" xfId="0" applyNumberFormat="1" applyFont="1" applyFill="1" applyBorder="1" applyAlignment="1">
      <alignment horizontal="center" vertical="center" wrapText="1"/>
    </xf>
    <xf numFmtId="3" fontId="27" fillId="50" borderId="14" xfId="0" applyNumberFormat="1" applyFont="1" applyFill="1" applyBorder="1" applyAlignment="1">
      <alignment horizontal="right" vertical="center" wrapText="1"/>
    </xf>
    <xf numFmtId="0" fontId="37" fillId="36" borderId="12" xfId="0" applyFont="1" applyFill="1" applyBorder="1" applyAlignment="1">
      <alignment horizontal="right" vertical="center" wrapText="1"/>
    </xf>
    <xf numFmtId="0" fontId="53" fillId="0" borderId="35" xfId="0" applyFont="1" applyFill="1" applyBorder="1" applyAlignment="1">
      <alignment horizontal="left" vertical="top" wrapText="1"/>
    </xf>
    <xf numFmtId="2" fontId="37" fillId="28" borderId="14" xfId="86" applyNumberFormat="1" applyFont="1" applyFill="1" applyBorder="1" applyAlignment="1">
      <alignment horizontal="justify" vertical="top" wrapText="1"/>
      <protection/>
    </xf>
    <xf numFmtId="0" fontId="27" fillId="28" borderId="22" xfId="0" applyFont="1" applyFill="1" applyBorder="1" applyAlignment="1">
      <alignment horizontal="justify" vertical="top" wrapText="1"/>
    </xf>
    <xf numFmtId="49" fontId="27" fillId="36" borderId="25" xfId="0" applyNumberFormat="1" applyFont="1" applyFill="1" applyBorder="1" applyAlignment="1">
      <alignment horizontal="center" vertical="center" wrapText="1"/>
    </xf>
    <xf numFmtId="0" fontId="27" fillId="36" borderId="27" xfId="0" applyFont="1" applyFill="1" applyBorder="1" applyAlignment="1">
      <alignment horizontal="center" vertical="center" wrapText="1"/>
    </xf>
    <xf numFmtId="0" fontId="27" fillId="36" borderId="19" xfId="0" applyFont="1" applyFill="1" applyBorder="1" applyAlignment="1">
      <alignment horizontal="right" vertical="center" wrapText="1"/>
    </xf>
    <xf numFmtId="49" fontId="27" fillId="36" borderId="24" xfId="0" applyNumberFormat="1" applyFont="1" applyFill="1" applyBorder="1" applyAlignment="1">
      <alignment horizontal="left" vertical="center" wrapText="1"/>
    </xf>
    <xf numFmtId="49" fontId="27" fillId="36" borderId="28" xfId="0" applyNumberFormat="1" applyFont="1" applyFill="1" applyBorder="1" applyAlignment="1">
      <alignment horizontal="center" vertical="center" wrapText="1"/>
    </xf>
    <xf numFmtId="49" fontId="37" fillId="28" borderId="18" xfId="0" applyNumberFormat="1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center" vertical="center" wrapText="1"/>
    </xf>
    <xf numFmtId="0" fontId="37" fillId="36" borderId="15" xfId="0" applyFont="1" applyFill="1" applyBorder="1" applyAlignment="1">
      <alignment horizontal="right" vertical="center" wrapText="1"/>
    </xf>
    <xf numFmtId="49" fontId="37" fillId="28" borderId="26" xfId="0" applyNumberFormat="1" applyFont="1" applyFill="1" applyBorder="1" applyAlignment="1">
      <alignment horizontal="center" vertical="center" wrapText="1"/>
    </xf>
    <xf numFmtId="49" fontId="37" fillId="28" borderId="21" xfId="0" applyNumberFormat="1" applyFont="1" applyFill="1" applyBorder="1" applyAlignment="1">
      <alignment horizontal="center" vertical="center" wrapText="1"/>
    </xf>
    <xf numFmtId="49" fontId="31" fillId="28" borderId="14" xfId="0" applyNumberFormat="1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vertical="center" wrapText="1"/>
    </xf>
    <xf numFmtId="0" fontId="52" fillId="49" borderId="14" xfId="0" applyFont="1" applyFill="1" applyBorder="1" applyAlignment="1">
      <alignment horizontal="left" vertical="top" wrapText="1"/>
    </xf>
    <xf numFmtId="49" fontId="27" fillId="50" borderId="13" xfId="0" applyNumberFormat="1" applyFont="1" applyFill="1" applyBorder="1" applyAlignment="1">
      <alignment horizontal="left" vertical="center" wrapText="1"/>
    </xf>
    <xf numFmtId="49" fontId="31" fillId="36" borderId="14" xfId="0" applyNumberFormat="1" applyFont="1" applyFill="1" applyBorder="1" applyAlignment="1">
      <alignment horizontal="center" vertical="center" wrapText="1"/>
    </xf>
    <xf numFmtId="3" fontId="31" fillId="36" borderId="14" xfId="0" applyNumberFormat="1" applyFont="1" applyFill="1" applyBorder="1" applyAlignment="1">
      <alignment horizontal="right" vertical="center" wrapText="1"/>
    </xf>
    <xf numFmtId="0" fontId="52" fillId="53" borderId="14" xfId="0" applyFont="1" applyFill="1" applyBorder="1" applyAlignment="1">
      <alignment horizontal="left" vertical="top" wrapText="1"/>
    </xf>
    <xf numFmtId="49" fontId="37" fillId="53" borderId="14" xfId="0" applyNumberFormat="1" applyFont="1" applyFill="1" applyBorder="1" applyAlignment="1">
      <alignment horizontal="center" vertical="center" wrapText="1"/>
    </xf>
    <xf numFmtId="0" fontId="53" fillId="0" borderId="36" xfId="0" applyFont="1" applyFill="1" applyBorder="1" applyAlignment="1">
      <alignment horizontal="left" vertical="top" wrapText="1"/>
    </xf>
    <xf numFmtId="49" fontId="27" fillId="36" borderId="14" xfId="0" applyNumberFormat="1" applyFont="1" applyFill="1" applyBorder="1" applyAlignment="1">
      <alignment horizontal="center" vertical="center" wrapText="1"/>
    </xf>
    <xf numFmtId="49" fontId="27" fillId="54" borderId="14" xfId="0" applyNumberFormat="1" applyFont="1" applyFill="1" applyBorder="1" applyAlignment="1">
      <alignment horizontal="center" vertical="center" wrapText="1"/>
    </xf>
    <xf numFmtId="49" fontId="27" fillId="54" borderId="16" xfId="0" applyNumberFormat="1" applyFont="1" applyFill="1" applyBorder="1" applyAlignment="1">
      <alignment horizontal="center" vertical="center" wrapText="1"/>
    </xf>
    <xf numFmtId="0" fontId="27" fillId="54" borderId="15" xfId="0" applyFont="1" applyFill="1" applyBorder="1" applyAlignment="1">
      <alignment horizontal="right" vertical="center" wrapText="1"/>
    </xf>
    <xf numFmtId="49" fontId="27" fillId="54" borderId="16" xfId="0" applyNumberFormat="1" applyFont="1" applyFill="1" applyBorder="1" applyAlignment="1">
      <alignment horizontal="left" vertical="center" wrapText="1"/>
    </xf>
    <xf numFmtId="49" fontId="27" fillId="54" borderId="15" xfId="0" applyNumberFormat="1" applyFont="1" applyFill="1" applyBorder="1" applyAlignment="1">
      <alignment horizontal="right" vertical="center" wrapText="1"/>
    </xf>
    <xf numFmtId="0" fontId="53" fillId="0" borderId="14" xfId="0" applyFont="1" applyFill="1" applyBorder="1" applyAlignment="1">
      <alignment horizontal="left" vertical="top" wrapText="1"/>
    </xf>
    <xf numFmtId="49" fontId="51" fillId="28" borderId="15" xfId="0" applyNumberFormat="1" applyFont="1" applyFill="1" applyBorder="1" applyAlignment="1">
      <alignment horizontal="right" vertical="center"/>
    </xf>
    <xf numFmtId="49" fontId="51" fillId="28" borderId="32" xfId="0" applyNumberFormat="1" applyFont="1" applyFill="1" applyBorder="1" applyAlignment="1">
      <alignment horizontal="right" vertical="center"/>
    </xf>
    <xf numFmtId="49" fontId="51" fillId="28" borderId="16" xfId="0" applyNumberFormat="1" applyFont="1" applyFill="1" applyBorder="1" applyAlignment="1">
      <alignment horizontal="left" vertical="center"/>
    </xf>
    <xf numFmtId="49" fontId="51" fillId="28" borderId="22" xfId="0" applyNumberFormat="1" applyFont="1" applyFill="1" applyBorder="1" applyAlignment="1">
      <alignment horizontal="center" vertical="center"/>
    </xf>
    <xf numFmtId="49" fontId="51" fillId="28" borderId="15" xfId="0" applyNumberFormat="1" applyFont="1" applyFill="1" applyBorder="1" applyAlignment="1">
      <alignment horizontal="left" vertical="center"/>
    </xf>
    <xf numFmtId="49" fontId="51" fillId="28" borderId="32" xfId="0" applyNumberFormat="1" applyFont="1" applyFill="1" applyBorder="1" applyAlignment="1">
      <alignment horizontal="left" vertical="center"/>
    </xf>
    <xf numFmtId="49" fontId="51" fillId="28" borderId="16" xfId="0" applyNumberFormat="1" applyFont="1" applyFill="1" applyBorder="1" applyAlignment="1">
      <alignment horizontal="left" vertical="center" wrapText="1"/>
    </xf>
    <xf numFmtId="49" fontId="51" fillId="28" borderId="15" xfId="0" applyNumberFormat="1" applyFont="1" applyFill="1" applyBorder="1" applyAlignment="1">
      <alignment horizontal="right" vertical="center" wrapText="1"/>
    </xf>
    <xf numFmtId="49" fontId="51" fillId="28" borderId="32" xfId="0" applyNumberFormat="1" applyFont="1" applyFill="1" applyBorder="1" applyAlignment="1">
      <alignment horizontal="right" vertical="center" wrapText="1"/>
    </xf>
    <xf numFmtId="49" fontId="51" fillId="28" borderId="14" xfId="0" applyNumberFormat="1" applyFont="1" applyFill="1" applyBorder="1" applyAlignment="1">
      <alignment horizontal="center" vertical="center" wrapText="1"/>
    </xf>
    <xf numFmtId="49" fontId="51" fillId="28" borderId="22" xfId="0" applyNumberFormat="1" applyFont="1" applyFill="1" applyBorder="1" applyAlignment="1">
      <alignment horizontal="center" vertical="center" wrapText="1"/>
    </xf>
    <xf numFmtId="0" fontId="0" fillId="28" borderId="0" xfId="0" applyFill="1" applyAlignment="1">
      <alignment/>
    </xf>
    <xf numFmtId="49" fontId="27" fillId="54" borderId="12" xfId="0" applyNumberFormat="1" applyFont="1" applyFill="1" applyBorder="1" applyAlignment="1">
      <alignment horizontal="right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51" fillId="0" borderId="0" xfId="0" applyFont="1" applyAlignment="1">
      <alignment/>
    </xf>
    <xf numFmtId="0" fontId="44" fillId="53" borderId="15" xfId="0" applyFont="1" applyFill="1" applyBorder="1" applyAlignment="1">
      <alignment horizontal="justify" vertical="top" wrapText="1"/>
    </xf>
    <xf numFmtId="3" fontId="31" fillId="51" borderId="14" xfId="86" applyNumberFormat="1" applyFont="1" applyFill="1" applyBorder="1" applyAlignment="1">
      <alignment horizontal="right" vertical="center" wrapText="1"/>
      <protection/>
    </xf>
    <xf numFmtId="3" fontId="31" fillId="0" borderId="14" xfId="86" applyNumberFormat="1" applyFont="1" applyFill="1" applyBorder="1" applyAlignment="1">
      <alignment horizontal="right" vertical="center" wrapText="1"/>
      <protection/>
    </xf>
    <xf numFmtId="3" fontId="44" fillId="49" borderId="14" xfId="86" applyNumberFormat="1" applyFont="1" applyFill="1" applyBorder="1" applyAlignment="1">
      <alignment horizontal="right" vertical="center" wrapText="1"/>
      <protection/>
    </xf>
    <xf numFmtId="3" fontId="27" fillId="52" borderId="14" xfId="0" applyNumberFormat="1" applyFont="1" applyFill="1" applyBorder="1" applyAlignment="1">
      <alignment horizontal="right" vertical="center" wrapText="1"/>
    </xf>
    <xf numFmtId="3" fontId="37" fillId="52" borderId="22" xfId="0" applyNumberFormat="1" applyFont="1" applyFill="1" applyBorder="1" applyAlignment="1">
      <alignment horizontal="right" vertical="center" wrapText="1"/>
    </xf>
    <xf numFmtId="3" fontId="37" fillId="36" borderId="22" xfId="0" applyNumberFormat="1" applyFont="1" applyFill="1" applyBorder="1" applyAlignment="1">
      <alignment horizontal="right" vertical="center" wrapText="1"/>
    </xf>
    <xf numFmtId="3" fontId="27" fillId="36" borderId="22" xfId="0" applyNumberFormat="1" applyFont="1" applyFill="1" applyBorder="1" applyAlignment="1">
      <alignment horizontal="right" vertical="center" wrapText="1"/>
    </xf>
    <xf numFmtId="3" fontId="27" fillId="54" borderId="14" xfId="0" applyNumberFormat="1" applyFont="1" applyFill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1" fillId="0" borderId="14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 wrapText="1"/>
    </xf>
    <xf numFmtId="0" fontId="52" fillId="45" borderId="15" xfId="0" applyFont="1" applyFill="1" applyBorder="1" applyAlignment="1">
      <alignment horizontal="left" vertical="top" wrapText="1"/>
    </xf>
    <xf numFmtId="49" fontId="52" fillId="45" borderId="15" xfId="0" applyNumberFormat="1" applyFont="1" applyFill="1" applyBorder="1" applyAlignment="1">
      <alignment horizontal="right" vertical="center"/>
    </xf>
    <xf numFmtId="49" fontId="52" fillId="45" borderId="32" xfId="0" applyNumberFormat="1" applyFont="1" applyFill="1" applyBorder="1" applyAlignment="1">
      <alignment horizontal="right" vertical="center"/>
    </xf>
    <xf numFmtId="49" fontId="52" fillId="45" borderId="16" xfId="0" applyNumberFormat="1" applyFont="1" applyFill="1" applyBorder="1" applyAlignment="1">
      <alignment horizontal="left" vertical="center"/>
    </xf>
    <xf numFmtId="49" fontId="52" fillId="45" borderId="24" xfId="0" applyNumberFormat="1" applyFont="1" applyFill="1" applyBorder="1" applyAlignment="1">
      <alignment horizontal="center" vertical="center"/>
    </xf>
    <xf numFmtId="0" fontId="31" fillId="55" borderId="14" xfId="0" applyFont="1" applyFill="1" applyBorder="1" applyAlignment="1">
      <alignment horizontal="left" vertical="top" wrapText="1"/>
    </xf>
    <xf numFmtId="49" fontId="31" fillId="55" borderId="15" xfId="0" applyNumberFormat="1" applyFont="1" applyFill="1" applyBorder="1" applyAlignment="1">
      <alignment horizontal="right" vertical="center"/>
    </xf>
    <xf numFmtId="49" fontId="31" fillId="55" borderId="32" xfId="0" applyNumberFormat="1" applyFont="1" applyFill="1" applyBorder="1" applyAlignment="1">
      <alignment horizontal="left" vertical="center"/>
    </xf>
    <xf numFmtId="49" fontId="31" fillId="55" borderId="16" xfId="0" applyNumberFormat="1" applyFont="1" applyFill="1" applyBorder="1" applyAlignment="1">
      <alignment horizontal="left" vertical="center"/>
    </xf>
    <xf numFmtId="49" fontId="31" fillId="55" borderId="14" xfId="0" applyNumberFormat="1" applyFont="1" applyFill="1" applyBorder="1" applyAlignment="1">
      <alignment horizontal="center" vertical="center"/>
    </xf>
    <xf numFmtId="0" fontId="31" fillId="51" borderId="14" xfId="0" applyFont="1" applyFill="1" applyBorder="1" applyAlignment="1">
      <alignment horizontal="left" vertical="top" wrapText="1"/>
    </xf>
    <xf numFmtId="49" fontId="31" fillId="51" borderId="15" xfId="0" applyNumberFormat="1" applyFont="1" applyFill="1" applyBorder="1" applyAlignment="1">
      <alignment horizontal="right" vertical="center"/>
    </xf>
    <xf numFmtId="49" fontId="31" fillId="51" borderId="32" xfId="0" applyNumberFormat="1" applyFont="1" applyFill="1" applyBorder="1" applyAlignment="1">
      <alignment horizontal="right" vertical="center"/>
    </xf>
    <xf numFmtId="49" fontId="31" fillId="51" borderId="16" xfId="0" applyNumberFormat="1" applyFont="1" applyFill="1" applyBorder="1" applyAlignment="1">
      <alignment horizontal="left" vertical="center"/>
    </xf>
    <xf numFmtId="49" fontId="31" fillId="51" borderId="22" xfId="0" applyNumberFormat="1" applyFont="1" applyFill="1" applyBorder="1" applyAlignment="1">
      <alignment horizontal="center" vertical="center"/>
    </xf>
    <xf numFmtId="49" fontId="51" fillId="49" borderId="15" xfId="0" applyNumberFormat="1" applyFont="1" applyFill="1" applyBorder="1" applyAlignment="1">
      <alignment horizontal="right" vertical="center"/>
    </xf>
    <xf numFmtId="49" fontId="51" fillId="49" borderId="32" xfId="0" applyNumberFormat="1" applyFont="1" applyFill="1" applyBorder="1" applyAlignment="1">
      <alignment horizontal="right" vertical="center"/>
    </xf>
    <xf numFmtId="49" fontId="51" fillId="49" borderId="16" xfId="0" applyNumberFormat="1" applyFont="1" applyFill="1" applyBorder="1" applyAlignment="1">
      <alignment horizontal="left" vertical="center"/>
    </xf>
    <xf numFmtId="49" fontId="51" fillId="49" borderId="22" xfId="0" applyNumberFormat="1" applyFont="1" applyFill="1" applyBorder="1" applyAlignment="1">
      <alignment horizontal="center" vertical="center"/>
    </xf>
    <xf numFmtId="49" fontId="51" fillId="49" borderId="15" xfId="0" applyNumberFormat="1" applyFont="1" applyFill="1" applyBorder="1" applyAlignment="1">
      <alignment horizontal="left" vertical="center"/>
    </xf>
    <xf numFmtId="49" fontId="51" fillId="49" borderId="32" xfId="0" applyNumberFormat="1" applyFont="1" applyFill="1" applyBorder="1" applyAlignment="1">
      <alignment horizontal="left" vertical="center"/>
    </xf>
    <xf numFmtId="49" fontId="51" fillId="49" borderId="14" xfId="0" applyNumberFormat="1" applyFont="1" applyFill="1" applyBorder="1" applyAlignment="1">
      <alignment horizontal="center" vertical="center"/>
    </xf>
    <xf numFmtId="0" fontId="51" fillId="55" borderId="14" xfId="0" applyFont="1" applyFill="1" applyBorder="1" applyAlignment="1">
      <alignment horizontal="left" vertical="top" wrapText="1"/>
    </xf>
    <xf numFmtId="49" fontId="51" fillId="55" borderId="15" xfId="0" applyNumberFormat="1" applyFont="1" applyFill="1" applyBorder="1" applyAlignment="1">
      <alignment horizontal="left" vertical="center"/>
    </xf>
    <xf numFmtId="49" fontId="51" fillId="55" borderId="32" xfId="0" applyNumberFormat="1" applyFont="1" applyFill="1" applyBorder="1" applyAlignment="1">
      <alignment horizontal="right" vertical="center"/>
    </xf>
    <xf numFmtId="49" fontId="51" fillId="55" borderId="16" xfId="0" applyNumberFormat="1" applyFont="1" applyFill="1" applyBorder="1" applyAlignment="1">
      <alignment horizontal="left" vertical="center"/>
    </xf>
    <xf numFmtId="49" fontId="51" fillId="55" borderId="22" xfId="0" applyNumberFormat="1" applyFont="1" applyFill="1" applyBorder="1" applyAlignment="1">
      <alignment horizontal="center" vertical="center"/>
    </xf>
    <xf numFmtId="0" fontId="51" fillId="51" borderId="14" xfId="0" applyFont="1" applyFill="1" applyBorder="1" applyAlignment="1">
      <alignment horizontal="left" vertical="top" wrapText="1"/>
    </xf>
    <xf numFmtId="49" fontId="51" fillId="51" borderId="15" xfId="0" applyNumberFormat="1" applyFont="1" applyFill="1" applyBorder="1" applyAlignment="1">
      <alignment horizontal="right" vertical="center"/>
    </xf>
    <xf numFmtId="49" fontId="51" fillId="51" borderId="32" xfId="0" applyNumberFormat="1" applyFont="1" applyFill="1" applyBorder="1" applyAlignment="1">
      <alignment horizontal="right" vertical="center"/>
    </xf>
    <xf numFmtId="49" fontId="51" fillId="51" borderId="16" xfId="0" applyNumberFormat="1" applyFont="1" applyFill="1" applyBorder="1" applyAlignment="1">
      <alignment horizontal="left" vertical="center"/>
    </xf>
    <xf numFmtId="49" fontId="51" fillId="51" borderId="22" xfId="0" applyNumberFormat="1" applyFont="1" applyFill="1" applyBorder="1" applyAlignment="1">
      <alignment horizontal="center" vertical="center"/>
    </xf>
    <xf numFmtId="0" fontId="51" fillId="49" borderId="14" xfId="0" applyFont="1" applyFill="1" applyBorder="1" applyAlignment="1">
      <alignment vertical="top" wrapText="1"/>
    </xf>
    <xf numFmtId="49" fontId="51" fillId="49" borderId="16" xfId="0" applyNumberFormat="1" applyFont="1" applyFill="1" applyBorder="1" applyAlignment="1">
      <alignment horizontal="left" vertical="center" wrapText="1"/>
    </xf>
    <xf numFmtId="0" fontId="51" fillId="55" borderId="14" xfId="0" applyFont="1" applyFill="1" applyBorder="1" applyAlignment="1">
      <alignment vertical="top" wrapText="1"/>
    </xf>
    <xf numFmtId="49" fontId="51" fillId="55" borderId="15" xfId="0" applyNumberFormat="1" applyFont="1" applyFill="1" applyBorder="1" applyAlignment="1">
      <alignment horizontal="right" vertical="center" wrapText="1"/>
    </xf>
    <xf numFmtId="49" fontId="51" fillId="55" borderId="32" xfId="0" applyNumberFormat="1" applyFont="1" applyFill="1" applyBorder="1" applyAlignment="1">
      <alignment horizontal="right" vertical="center" wrapText="1"/>
    </xf>
    <xf numFmtId="49" fontId="51" fillId="55" borderId="16" xfId="0" applyNumberFormat="1" applyFont="1" applyFill="1" applyBorder="1" applyAlignment="1">
      <alignment horizontal="left" vertical="center" wrapText="1"/>
    </xf>
    <xf numFmtId="0" fontId="51" fillId="51" borderId="14" xfId="0" applyFont="1" applyFill="1" applyBorder="1" applyAlignment="1">
      <alignment vertical="top" wrapText="1"/>
    </xf>
    <xf numFmtId="49" fontId="51" fillId="51" borderId="16" xfId="0" applyNumberFormat="1" applyFont="1" applyFill="1" applyBorder="1" applyAlignment="1">
      <alignment horizontal="left" vertical="center" wrapText="1"/>
    </xf>
    <xf numFmtId="49" fontId="51" fillId="51" borderId="15" xfId="0" applyNumberFormat="1" applyFont="1" applyFill="1" applyBorder="1" applyAlignment="1">
      <alignment horizontal="right" vertical="center" wrapText="1"/>
    </xf>
    <xf numFmtId="49" fontId="51" fillId="51" borderId="32" xfId="0" applyNumberFormat="1" applyFont="1" applyFill="1" applyBorder="1" applyAlignment="1">
      <alignment horizontal="right" vertical="center" wrapText="1"/>
    </xf>
    <xf numFmtId="49" fontId="52" fillId="45" borderId="15" xfId="0" applyNumberFormat="1" applyFont="1" applyFill="1" applyBorder="1" applyAlignment="1">
      <alignment horizontal="right" vertical="center" wrapText="1"/>
    </xf>
    <xf numFmtId="49" fontId="52" fillId="45" borderId="32" xfId="0" applyNumberFormat="1" applyFont="1" applyFill="1" applyBorder="1" applyAlignment="1">
      <alignment horizontal="right" vertical="center" wrapText="1"/>
    </xf>
    <xf numFmtId="49" fontId="52" fillId="45" borderId="16" xfId="0" applyNumberFormat="1" applyFont="1" applyFill="1" applyBorder="1" applyAlignment="1">
      <alignment horizontal="left" vertical="center" wrapText="1"/>
    </xf>
    <xf numFmtId="0" fontId="52" fillId="45" borderId="14" xfId="0" applyFont="1" applyFill="1" applyBorder="1" applyAlignment="1">
      <alignment horizontal="center" vertical="center" wrapText="1"/>
    </xf>
    <xf numFmtId="49" fontId="51" fillId="49" borderId="15" xfId="0" applyNumberFormat="1" applyFont="1" applyFill="1" applyBorder="1" applyAlignment="1">
      <alignment horizontal="right" vertical="center" wrapText="1"/>
    </xf>
    <xf numFmtId="49" fontId="51" fillId="49" borderId="32" xfId="0" applyNumberFormat="1" applyFont="1" applyFill="1" applyBorder="1" applyAlignment="1">
      <alignment horizontal="right" vertical="center" wrapText="1"/>
    </xf>
    <xf numFmtId="49" fontId="52" fillId="45" borderId="14" xfId="0" applyNumberFormat="1" applyFont="1" applyFill="1" applyBorder="1" applyAlignment="1">
      <alignment horizontal="center" vertical="center" wrapText="1"/>
    </xf>
    <xf numFmtId="49" fontId="51" fillId="55" borderId="14" xfId="0" applyNumberFormat="1" applyFont="1" applyFill="1" applyBorder="1" applyAlignment="1">
      <alignment horizontal="center" vertical="center" wrapText="1"/>
    </xf>
    <xf numFmtId="49" fontId="51" fillId="51" borderId="14" xfId="0" applyNumberFormat="1" applyFont="1" applyFill="1" applyBorder="1" applyAlignment="1">
      <alignment horizontal="center" vertical="center" wrapText="1"/>
    </xf>
    <xf numFmtId="49" fontId="51" fillId="49" borderId="14" xfId="0" applyNumberFormat="1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left" vertical="top" wrapText="1"/>
    </xf>
    <xf numFmtId="49" fontId="52" fillId="45" borderId="15" xfId="0" applyNumberFormat="1" applyFont="1" applyFill="1" applyBorder="1" applyAlignment="1">
      <alignment horizontal="left" vertical="center"/>
    </xf>
    <xf numFmtId="49" fontId="52" fillId="45" borderId="14" xfId="0" applyNumberFormat="1" applyFont="1" applyFill="1" applyBorder="1" applyAlignment="1">
      <alignment horizontal="center" vertical="center"/>
    </xf>
    <xf numFmtId="49" fontId="51" fillId="55" borderId="22" xfId="0" applyNumberFormat="1" applyFont="1" applyFill="1" applyBorder="1" applyAlignment="1">
      <alignment horizontal="center" vertical="center" wrapText="1"/>
    </xf>
    <xf numFmtId="49" fontId="51" fillId="51" borderId="22" xfId="0" applyNumberFormat="1" applyFont="1" applyFill="1" applyBorder="1" applyAlignment="1">
      <alignment horizontal="center" vertical="center" wrapText="1"/>
    </xf>
    <xf numFmtId="0" fontId="51" fillId="49" borderId="15" xfId="0" applyFont="1" applyFill="1" applyBorder="1" applyAlignment="1">
      <alignment horizontal="left" vertical="top" wrapText="1"/>
    </xf>
    <xf numFmtId="49" fontId="51" fillId="49" borderId="22" xfId="0" applyNumberFormat="1" applyFont="1" applyFill="1" applyBorder="1" applyAlignment="1">
      <alignment horizontal="center" vertical="center" wrapText="1"/>
    </xf>
    <xf numFmtId="0" fontId="53" fillId="49" borderId="37" xfId="0" applyFont="1" applyFill="1" applyBorder="1" applyAlignment="1">
      <alignment horizontal="left" vertical="top" wrapText="1"/>
    </xf>
    <xf numFmtId="49" fontId="52" fillId="45" borderId="22" xfId="0" applyNumberFormat="1" applyFont="1" applyFill="1" applyBorder="1" applyAlignment="1">
      <alignment horizontal="center" vertical="center"/>
    </xf>
    <xf numFmtId="49" fontId="51" fillId="55" borderId="15" xfId="0" applyNumberFormat="1" applyFont="1" applyFill="1" applyBorder="1" applyAlignment="1">
      <alignment horizontal="right" vertical="center"/>
    </xf>
    <xf numFmtId="0" fontId="52" fillId="45" borderId="14" xfId="0" applyFont="1" applyFill="1" applyBorder="1" applyAlignment="1">
      <alignment vertical="top" wrapText="1"/>
    </xf>
    <xf numFmtId="0" fontId="44" fillId="45" borderId="15" xfId="0" applyFont="1" applyFill="1" applyBorder="1" applyAlignment="1">
      <alignment horizontal="justify" vertical="top" wrapText="1"/>
    </xf>
    <xf numFmtId="0" fontId="31" fillId="56" borderId="14" xfId="0" applyFont="1" applyFill="1" applyBorder="1" applyAlignment="1">
      <alignment horizontal="justify" vertical="top" wrapText="1"/>
    </xf>
    <xf numFmtId="49" fontId="51" fillId="56" borderId="15" xfId="0" applyNumberFormat="1" applyFont="1" applyFill="1" applyBorder="1" applyAlignment="1">
      <alignment horizontal="right" vertical="center" wrapText="1"/>
    </xf>
    <xf numFmtId="49" fontId="51" fillId="56" borderId="32" xfId="0" applyNumberFormat="1" applyFont="1" applyFill="1" applyBorder="1" applyAlignment="1">
      <alignment horizontal="right" vertical="center" wrapText="1"/>
    </xf>
    <xf numFmtId="49" fontId="51" fillId="56" borderId="16" xfId="0" applyNumberFormat="1" applyFont="1" applyFill="1" applyBorder="1" applyAlignment="1">
      <alignment horizontal="left" vertical="center" wrapText="1"/>
    </xf>
    <xf numFmtId="49" fontId="51" fillId="56" borderId="14" xfId="0" applyNumberFormat="1" applyFont="1" applyFill="1" applyBorder="1" applyAlignment="1">
      <alignment horizontal="center" vertical="center" wrapText="1"/>
    </xf>
    <xf numFmtId="0" fontId="37" fillId="49" borderId="14" xfId="0" applyFont="1" applyFill="1" applyBorder="1" applyAlignment="1">
      <alignment horizontal="justify" vertical="top" wrapText="1"/>
    </xf>
    <xf numFmtId="0" fontId="22" fillId="0" borderId="0" xfId="0" applyFont="1" applyAlignment="1">
      <alignment wrapText="1"/>
    </xf>
    <xf numFmtId="0" fontId="22" fillId="0" borderId="14" xfId="0" applyFont="1" applyBorder="1" applyAlignment="1">
      <alignment wrapText="1"/>
    </xf>
    <xf numFmtId="49" fontId="24" fillId="28" borderId="14" xfId="74" applyNumberFormat="1" applyFont="1" applyFill="1" applyBorder="1" applyAlignment="1">
      <alignment horizontal="center" vertical="center"/>
      <protection/>
    </xf>
    <xf numFmtId="0" fontId="24" fillId="37" borderId="14" xfId="74" applyFont="1" applyFill="1" applyBorder="1" applyAlignment="1">
      <alignment vertical="center" wrapText="1"/>
      <protection/>
    </xf>
    <xf numFmtId="49" fontId="24" fillId="37" borderId="14" xfId="74" applyNumberFormat="1" applyFont="1" applyFill="1" applyBorder="1" applyAlignment="1">
      <alignment horizontal="center" vertical="center"/>
      <protection/>
    </xf>
    <xf numFmtId="0" fontId="24" fillId="28" borderId="14" xfId="74" applyFont="1" applyFill="1" applyBorder="1" applyAlignment="1">
      <alignment vertical="center" wrapText="1"/>
      <protection/>
    </xf>
    <xf numFmtId="49" fontId="37" fillId="28" borderId="15" xfId="0" applyNumberFormat="1" applyFont="1" applyFill="1" applyBorder="1" applyAlignment="1">
      <alignment horizontal="right" vertical="center" wrapText="1"/>
    </xf>
    <xf numFmtId="49" fontId="37" fillId="28" borderId="16" xfId="0" applyNumberFormat="1" applyFont="1" applyFill="1" applyBorder="1" applyAlignment="1">
      <alignment vertical="center" wrapText="1"/>
    </xf>
    <xf numFmtId="49" fontId="44" fillId="45" borderId="14" xfId="86" applyNumberFormat="1" applyFont="1" applyFill="1" applyBorder="1" applyAlignment="1">
      <alignment horizontal="center" vertical="center" wrapText="1"/>
      <protection/>
    </xf>
    <xf numFmtId="49" fontId="44" fillId="45" borderId="15" xfId="86" applyNumberFormat="1" applyFont="1" applyFill="1" applyBorder="1" applyAlignment="1">
      <alignment horizontal="center" vertical="center" wrapText="1"/>
      <protection/>
    </xf>
    <xf numFmtId="49" fontId="37" fillId="45" borderId="15" xfId="0" applyNumberFormat="1" applyFont="1" applyFill="1" applyBorder="1" applyAlignment="1">
      <alignment horizontal="right" vertical="center" wrapText="1"/>
    </xf>
    <xf numFmtId="49" fontId="37" fillId="45" borderId="16" xfId="0" applyNumberFormat="1" applyFont="1" applyFill="1" applyBorder="1" applyAlignment="1">
      <alignment vertical="center" wrapText="1"/>
    </xf>
    <xf numFmtId="49" fontId="31" fillId="45" borderId="16" xfId="78" applyNumberFormat="1" applyFont="1" applyFill="1" applyBorder="1" applyAlignment="1">
      <alignment horizontal="center" vertical="center" wrapText="1"/>
      <protection/>
    </xf>
    <xf numFmtId="0" fontId="27" fillId="45" borderId="15" xfId="0" applyFont="1" applyFill="1" applyBorder="1" applyAlignment="1">
      <alignment horizontal="justify" vertical="top" wrapText="1"/>
    </xf>
    <xf numFmtId="49" fontId="27" fillId="45" borderId="14" xfId="0" applyNumberFormat="1" applyFont="1" applyFill="1" applyBorder="1" applyAlignment="1">
      <alignment horizontal="center" vertical="center" wrapText="1"/>
    </xf>
    <xf numFmtId="0" fontId="27" fillId="45" borderId="0" xfId="0" applyFont="1" applyFill="1" applyBorder="1" applyAlignment="1">
      <alignment horizontal="justify" vertical="top" wrapText="1"/>
    </xf>
    <xf numFmtId="1" fontId="31" fillId="25" borderId="14" xfId="0" applyNumberFormat="1" applyFont="1" applyFill="1" applyBorder="1" applyAlignment="1">
      <alignment horizontal="center" vertical="center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2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horizontal="right" vertical="center" wrapText="1"/>
    </xf>
    <xf numFmtId="49" fontId="37" fillId="0" borderId="13" xfId="0" applyNumberFormat="1" applyFont="1" applyFill="1" applyBorder="1" applyAlignment="1">
      <alignment horizontal="left" vertical="center" wrapText="1"/>
    </xf>
    <xf numFmtId="49" fontId="27" fillId="0" borderId="14" xfId="0" applyNumberFormat="1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left" vertical="top" wrapText="1"/>
    </xf>
    <xf numFmtId="0" fontId="37" fillId="0" borderId="15" xfId="0" applyFont="1" applyFill="1" applyBorder="1" applyAlignment="1">
      <alignment horizontal="right" vertical="center" wrapText="1"/>
    </xf>
    <xf numFmtId="49" fontId="37" fillId="0" borderId="16" xfId="0" applyNumberFormat="1" applyFont="1" applyFill="1" applyBorder="1" applyAlignment="1">
      <alignment horizontal="left" vertical="center" wrapText="1"/>
    </xf>
    <xf numFmtId="0" fontId="51" fillId="0" borderId="14" xfId="0" applyFont="1" applyFill="1" applyBorder="1" applyAlignment="1">
      <alignment vertical="top" wrapText="1"/>
    </xf>
    <xf numFmtId="49" fontId="31" fillId="28" borderId="16" xfId="78" applyNumberFormat="1" applyFont="1" applyFill="1" applyBorder="1" applyAlignment="1">
      <alignment horizontal="center" vertical="center" wrapText="1"/>
      <protection/>
    </xf>
    <xf numFmtId="49" fontId="27" fillId="46" borderId="12" xfId="0" applyNumberFormat="1" applyFont="1" applyFill="1" applyBorder="1" applyAlignment="1">
      <alignment horizontal="center" vertical="center" wrapText="1"/>
    </xf>
    <xf numFmtId="0" fontId="37" fillId="53" borderId="14" xfId="0" applyFont="1" applyFill="1" applyBorder="1" applyAlignment="1">
      <alignment horizontal="justify" vertical="top" wrapText="1"/>
    </xf>
    <xf numFmtId="49" fontId="51" fillId="53" borderId="32" xfId="0" applyNumberFormat="1" applyFont="1" applyFill="1" applyBorder="1" applyAlignment="1">
      <alignment horizontal="right" vertical="center"/>
    </xf>
    <xf numFmtId="3" fontId="31" fillId="53" borderId="14" xfId="86" applyNumberFormat="1" applyFont="1" applyFill="1" applyBorder="1" applyAlignment="1">
      <alignment horizontal="right" vertical="center" wrapText="1"/>
      <protection/>
    </xf>
    <xf numFmtId="4" fontId="26" fillId="3" borderId="14" xfId="0" applyNumberFormat="1" applyFont="1" applyFill="1" applyBorder="1" applyAlignment="1">
      <alignment horizontal="center" vertical="center"/>
    </xf>
    <xf numFmtId="4" fontId="26" fillId="32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center" wrapText="1"/>
    </xf>
    <xf numFmtId="0" fontId="27" fillId="46" borderId="14" xfId="0" applyFont="1" applyFill="1" applyBorder="1" applyAlignment="1">
      <alignment horizontal="justify" vertical="top" wrapText="1"/>
    </xf>
    <xf numFmtId="0" fontId="37" fillId="0" borderId="0" xfId="0" applyFont="1" applyFill="1" applyBorder="1" applyAlignment="1">
      <alignment horizontal="justify" vertical="top" wrapText="1"/>
    </xf>
    <xf numFmtId="0" fontId="31" fillId="0" borderId="14" xfId="0" applyFont="1" applyBorder="1" applyAlignment="1">
      <alignment horizontal="left" vertical="top" wrapText="1"/>
    </xf>
    <xf numFmtId="49" fontId="51" fillId="0" borderId="14" xfId="0" applyNumberFormat="1" applyFont="1" applyBorder="1" applyAlignment="1">
      <alignment horizontal="center" vertical="center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32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0" fontId="37" fillId="0" borderId="0" xfId="73" applyFont="1" applyAlignment="1">
      <alignment horizontal="right"/>
      <protection/>
    </xf>
    <xf numFmtId="49" fontId="22" fillId="0" borderId="11" xfId="0" applyNumberFormat="1" applyFont="1" applyFill="1" applyBorder="1" applyAlignment="1">
      <alignment horizontal="center" vertical="center" wrapText="1"/>
    </xf>
    <xf numFmtId="49" fontId="22" fillId="24" borderId="12" xfId="0" applyNumberFormat="1" applyFont="1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right" vertical="center" wrapText="1"/>
    </xf>
    <xf numFmtId="0" fontId="22" fillId="24" borderId="13" xfId="0" applyFont="1" applyFill="1" applyBorder="1" applyAlignment="1">
      <alignment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52" fillId="28" borderId="14" xfId="0" applyNumberFormat="1" applyFont="1" applyFill="1" applyBorder="1" applyAlignment="1">
      <alignment horizontal="center" vertical="center" wrapText="1"/>
    </xf>
    <xf numFmtId="49" fontId="27" fillId="46" borderId="14" xfId="0" applyNumberFormat="1" applyFont="1" applyFill="1" applyBorder="1" applyAlignment="1">
      <alignment horizontal="center" vertical="center" wrapText="1"/>
    </xf>
    <xf numFmtId="0" fontId="27" fillId="46" borderId="15" xfId="0" applyFont="1" applyFill="1" applyBorder="1" applyAlignment="1">
      <alignment horizontal="center" vertical="center" wrapText="1"/>
    </xf>
    <xf numFmtId="0" fontId="27" fillId="46" borderId="16" xfId="0" applyFont="1" applyFill="1" applyBorder="1" applyAlignment="1">
      <alignment horizontal="center" vertical="center" wrapText="1"/>
    </xf>
    <xf numFmtId="0" fontId="44" fillId="46" borderId="14" xfId="0" applyFont="1" applyFill="1" applyBorder="1" applyAlignment="1">
      <alignment horizontal="justify" vertical="top" wrapText="1"/>
    </xf>
    <xf numFmtId="49" fontId="44" fillId="28" borderId="16" xfId="78" applyNumberFormat="1" applyFont="1" applyFill="1" applyBorder="1" applyAlignment="1">
      <alignment horizontal="center" vertical="center" wrapText="1"/>
      <protection/>
    </xf>
    <xf numFmtId="0" fontId="27" fillId="45" borderId="14" xfId="0" applyFont="1" applyFill="1" applyBorder="1" applyAlignment="1">
      <alignment horizontal="justify" vertical="top" wrapText="1"/>
    </xf>
    <xf numFmtId="49" fontId="27" fillId="45" borderId="15" xfId="0" applyNumberFormat="1" applyFont="1" applyFill="1" applyBorder="1" applyAlignment="1">
      <alignment horizontal="center" vertical="center" wrapText="1"/>
    </xf>
    <xf numFmtId="0" fontId="27" fillId="45" borderId="33" xfId="0" applyFont="1" applyFill="1" applyBorder="1" applyAlignment="1">
      <alignment horizontal="right" vertical="center" wrapText="1"/>
    </xf>
    <xf numFmtId="49" fontId="27" fillId="45" borderId="34" xfId="0" applyNumberFormat="1" applyFont="1" applyFill="1" applyBorder="1" applyAlignment="1">
      <alignment vertical="center" wrapText="1"/>
    </xf>
    <xf numFmtId="49" fontId="27" fillId="45" borderId="16" xfId="0" applyNumberFormat="1" applyFont="1" applyFill="1" applyBorder="1" applyAlignment="1">
      <alignment horizontal="center" vertical="center" wrapText="1"/>
    </xf>
    <xf numFmtId="49" fontId="27" fillId="46" borderId="16" xfId="0" applyNumberFormat="1" applyFont="1" applyFill="1" applyBorder="1" applyAlignment="1">
      <alignment horizontal="center" vertical="center" wrapText="1"/>
    </xf>
    <xf numFmtId="0" fontId="37" fillId="28" borderId="18" xfId="0" applyFont="1" applyFill="1" applyBorder="1" applyAlignment="1">
      <alignment horizontal="justify" vertical="top" wrapText="1"/>
    </xf>
    <xf numFmtId="0" fontId="53" fillId="28" borderId="14" xfId="0" applyFont="1" applyFill="1" applyBorder="1" applyAlignment="1">
      <alignment horizontal="left" vertical="top" wrapText="1"/>
    </xf>
    <xf numFmtId="0" fontId="37" fillId="28" borderId="21" xfId="0" applyFont="1" applyFill="1" applyBorder="1" applyAlignment="1">
      <alignment horizontal="justify" vertical="top" wrapText="1"/>
    </xf>
    <xf numFmtId="0" fontId="37" fillId="28" borderId="15" xfId="0" applyFont="1" applyFill="1" applyBorder="1" applyAlignment="1">
      <alignment horizontal="right" vertical="center" wrapText="1"/>
    </xf>
    <xf numFmtId="0" fontId="31" fillId="28" borderId="14" xfId="0" applyFont="1" applyFill="1" applyBorder="1" applyAlignment="1">
      <alignment horizontal="left" vertical="top" wrapText="1"/>
    </xf>
    <xf numFmtId="0" fontId="53" fillId="28" borderId="35" xfId="0" applyFont="1" applyFill="1" applyBorder="1" applyAlignment="1">
      <alignment horizontal="left" vertical="top" wrapText="1"/>
    </xf>
    <xf numFmtId="49" fontId="27" fillId="46" borderId="15" xfId="0" applyNumberFormat="1" applyFont="1" applyFill="1" applyBorder="1" applyAlignment="1">
      <alignment horizontal="center" vertical="center" wrapText="1"/>
    </xf>
    <xf numFmtId="0" fontId="53" fillId="28" borderId="36" xfId="0" applyFont="1" applyFill="1" applyBorder="1" applyAlignment="1">
      <alignment horizontal="left" vertical="top" wrapText="1"/>
    </xf>
    <xf numFmtId="49" fontId="27" fillId="46" borderId="13" xfId="0" applyNumberFormat="1" applyFont="1" applyFill="1" applyBorder="1" applyAlignment="1">
      <alignment horizontal="center" vertical="center" wrapText="1"/>
    </xf>
    <xf numFmtId="3" fontId="27" fillId="46" borderId="14" xfId="0" applyNumberFormat="1" applyFont="1" applyFill="1" applyBorder="1" applyAlignment="1">
      <alignment horizontal="right" vertical="center" wrapText="1"/>
    </xf>
    <xf numFmtId="0" fontId="37" fillId="0" borderId="0" xfId="73" applyFont="1">
      <alignment/>
      <protection/>
    </xf>
    <xf numFmtId="0" fontId="37" fillId="0" borderId="0" xfId="73" applyFont="1" applyAlignment="1">
      <alignment horizontal="left"/>
      <protection/>
    </xf>
    <xf numFmtId="0" fontId="22" fillId="0" borderId="0" xfId="73" applyFont="1">
      <alignment/>
      <protection/>
    </xf>
    <xf numFmtId="0" fontId="22" fillId="0" borderId="0" xfId="73" applyFont="1" applyAlignment="1">
      <alignment horizontal="right"/>
      <protection/>
    </xf>
    <xf numFmtId="0" fontId="26" fillId="0" borderId="14" xfId="73" applyFont="1" applyBorder="1" applyAlignment="1">
      <alignment horizontal="center" vertical="center" wrapText="1"/>
      <protection/>
    </xf>
    <xf numFmtId="0" fontId="34" fillId="0" borderId="0" xfId="73" applyFont="1">
      <alignment/>
      <protection/>
    </xf>
    <xf numFmtId="0" fontId="24" fillId="0" borderId="0" xfId="73" applyFont="1" applyAlignment="1">
      <alignment horizontal="center"/>
      <protection/>
    </xf>
    <xf numFmtId="0" fontId="24" fillId="0" borderId="0" xfId="73" applyFont="1" applyAlignment="1">
      <alignment horizontal="left"/>
      <protection/>
    </xf>
    <xf numFmtId="183" fontId="24" fillId="0" borderId="0" xfId="73" applyNumberFormat="1" applyFont="1">
      <alignment/>
      <protection/>
    </xf>
    <xf numFmtId="0" fontId="24" fillId="0" borderId="0" xfId="73" applyFont="1" applyAlignment="1">
      <alignment horizontal="right"/>
      <protection/>
    </xf>
    <xf numFmtId="0" fontId="43" fillId="0" borderId="0" xfId="73" applyFont="1" applyAlignment="1">
      <alignment horizontal="center"/>
      <protection/>
    </xf>
    <xf numFmtId="0" fontId="43" fillId="0" borderId="0" xfId="73" applyFont="1" applyAlignment="1">
      <alignment horizontal="left"/>
      <protection/>
    </xf>
    <xf numFmtId="183" fontId="25" fillId="0" borderId="0" xfId="73" applyNumberFormat="1" applyFont="1">
      <alignment/>
      <protection/>
    </xf>
    <xf numFmtId="0" fontId="35" fillId="0" borderId="0" xfId="73" applyFont="1">
      <alignment/>
      <protection/>
    </xf>
    <xf numFmtId="0" fontId="37" fillId="0" borderId="16" xfId="0" applyFont="1" applyFill="1" applyBorder="1" applyAlignment="1">
      <alignment horizontal="justify" vertical="top" wrapText="1"/>
    </xf>
    <xf numFmtId="49" fontId="37" fillId="36" borderId="15" xfId="0" applyNumberFormat="1" applyFont="1" applyFill="1" applyBorder="1" applyAlignment="1">
      <alignment horizontal="center"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0" fontId="53" fillId="28" borderId="0" xfId="0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3" fontId="0" fillId="0" borderId="14" xfId="0" applyNumberFormat="1" applyBorder="1" applyAlignment="1">
      <alignment/>
    </xf>
    <xf numFmtId="3" fontId="51" fillId="0" borderId="14" xfId="0" applyNumberFormat="1" applyFont="1" applyBorder="1" applyAlignment="1">
      <alignment horizontal="center" vertical="center" wrapText="1"/>
    </xf>
    <xf numFmtId="0" fontId="37" fillId="24" borderId="38" xfId="0" applyFont="1" applyFill="1" applyBorder="1" applyAlignment="1">
      <alignment horizontal="justify" vertical="top" wrapText="1"/>
    </xf>
    <xf numFmtId="0" fontId="53" fillId="0" borderId="14" xfId="0" applyFont="1" applyBorder="1" applyAlignment="1">
      <alignment vertical="top" wrapText="1"/>
    </xf>
    <xf numFmtId="0" fontId="51" fillId="0" borderId="16" xfId="0" applyFont="1" applyBorder="1" applyAlignment="1">
      <alignment vertical="center" wrapText="1"/>
    </xf>
    <xf numFmtId="0" fontId="51" fillId="45" borderId="15" xfId="0" applyFont="1" applyFill="1" applyBorder="1" applyAlignment="1">
      <alignment vertical="center" wrapText="1"/>
    </xf>
    <xf numFmtId="0" fontId="51" fillId="45" borderId="16" xfId="0" applyFont="1" applyFill="1" applyBorder="1" applyAlignment="1">
      <alignment vertical="center" wrapText="1"/>
    </xf>
    <xf numFmtId="49" fontId="37" fillId="36" borderId="16" xfId="0" applyNumberFormat="1" applyFont="1" applyFill="1" applyBorder="1" applyAlignment="1">
      <alignment horizontal="center" vertical="center" wrapText="1"/>
    </xf>
    <xf numFmtId="49" fontId="37" fillId="28" borderId="15" xfId="0" applyNumberFormat="1" applyFont="1" applyFill="1" applyBorder="1" applyAlignment="1">
      <alignment horizontal="right" vertical="center" wrapText="1"/>
    </xf>
    <xf numFmtId="3" fontId="52" fillId="37" borderId="16" xfId="0" applyNumberFormat="1" applyFont="1" applyFill="1" applyBorder="1" applyAlignment="1">
      <alignment horizontal="right" vertical="center"/>
    </xf>
    <xf numFmtId="3" fontId="51" fillId="28" borderId="16" xfId="0" applyNumberFormat="1" applyFont="1" applyFill="1" applyBorder="1" applyAlignment="1">
      <alignment horizontal="right" vertical="center"/>
    </xf>
    <xf numFmtId="3" fontId="31" fillId="28" borderId="14" xfId="75" applyNumberFormat="1" applyFont="1" applyFill="1" applyBorder="1" applyAlignment="1">
      <alignment vertical="center"/>
      <protection/>
    </xf>
    <xf numFmtId="3" fontId="31" fillId="25" borderId="14" xfId="75" applyNumberFormat="1" applyFont="1" applyFill="1" applyBorder="1" applyAlignment="1">
      <alignment vertical="center"/>
      <protection/>
    </xf>
    <xf numFmtId="3" fontId="37" fillId="0" borderId="0" xfId="0" applyNumberFormat="1" applyFont="1" applyAlignment="1">
      <alignment/>
    </xf>
    <xf numFmtId="0" fontId="24" fillId="32" borderId="14" xfId="74" applyFont="1" applyFill="1" applyBorder="1" applyAlignment="1">
      <alignment vertical="center" wrapText="1"/>
      <protection/>
    </xf>
    <xf numFmtId="3" fontId="52" fillId="32" borderId="16" xfId="0" applyNumberFormat="1" applyFont="1" applyFill="1" applyBorder="1" applyAlignment="1">
      <alignment horizontal="right" vertical="center"/>
    </xf>
    <xf numFmtId="3" fontId="37" fillId="57" borderId="14" xfId="0" applyNumberFormat="1" applyFont="1" applyFill="1" applyBorder="1" applyAlignment="1">
      <alignment horizontal="right" vertical="center" wrapText="1"/>
    </xf>
    <xf numFmtId="0" fontId="24" fillId="0" borderId="14" xfId="74" applyFont="1" applyBorder="1" applyAlignment="1">
      <alignment vertical="top" wrapText="1"/>
      <protection/>
    </xf>
    <xf numFmtId="3" fontId="44" fillId="10" borderId="14" xfId="0" applyNumberFormat="1" applyFont="1" applyFill="1" applyBorder="1" applyAlignment="1">
      <alignment horizontal="center" vertical="top" wrapText="1"/>
    </xf>
    <xf numFmtId="3" fontId="33" fillId="0" borderId="0" xfId="76" applyNumberFormat="1" applyFont="1" applyFill="1" applyAlignment="1">
      <alignment vertical="top"/>
      <protection/>
    </xf>
    <xf numFmtId="3" fontId="31" fillId="0" borderId="17" xfId="0" applyNumberFormat="1" applyFont="1" applyBorder="1" applyAlignment="1">
      <alignment vertical="center"/>
    </xf>
    <xf numFmtId="3" fontId="23" fillId="24" borderId="11" xfId="0" applyNumberFormat="1" applyFont="1" applyFill="1" applyBorder="1" applyAlignment="1">
      <alignment horizontal="center" vertical="center" wrapText="1"/>
    </xf>
    <xf numFmtId="3" fontId="52" fillId="49" borderId="14" xfId="0" applyNumberFormat="1" applyFont="1" applyFill="1" applyBorder="1" applyAlignment="1">
      <alignment horizontal="right" vertical="center"/>
    </xf>
    <xf numFmtId="3" fontId="44" fillId="45" borderId="14" xfId="86" applyNumberFormat="1" applyFont="1" applyFill="1" applyBorder="1" applyAlignment="1">
      <alignment horizontal="right" vertical="center" wrapText="1"/>
      <protection/>
    </xf>
    <xf numFmtId="3" fontId="31" fillId="0" borderId="14" xfId="78" applyNumberFormat="1" applyFont="1" applyFill="1" applyBorder="1" applyAlignment="1">
      <alignment horizontal="right" vertical="center" wrapText="1"/>
      <protection/>
    </xf>
    <xf numFmtId="3" fontId="52" fillId="47" borderId="14" xfId="0" applyNumberFormat="1" applyFont="1" applyFill="1" applyBorder="1" applyAlignment="1">
      <alignment horizontal="right" vertical="center"/>
    </xf>
    <xf numFmtId="3" fontId="52" fillId="45" borderId="14" xfId="0" applyNumberFormat="1" applyFont="1" applyFill="1" applyBorder="1" applyAlignment="1">
      <alignment horizontal="right" vertical="center"/>
    </xf>
    <xf numFmtId="3" fontId="51" fillId="51" borderId="14" xfId="0" applyNumberFormat="1" applyFont="1" applyFill="1" applyBorder="1" applyAlignment="1">
      <alignment horizontal="right" vertical="center"/>
    </xf>
    <xf numFmtId="3" fontId="51" fillId="51" borderId="14" xfId="0" applyNumberFormat="1" applyFont="1" applyFill="1" applyBorder="1" applyAlignment="1">
      <alignment vertical="center"/>
    </xf>
    <xf numFmtId="3" fontId="51" fillId="28" borderId="14" xfId="0" applyNumberFormat="1" applyFont="1" applyFill="1" applyBorder="1" applyAlignment="1">
      <alignment horizontal="right" vertical="center"/>
    </xf>
    <xf numFmtId="3" fontId="51" fillId="28" borderId="14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 wrapText="1"/>
    </xf>
    <xf numFmtId="3" fontId="22" fillId="0" borderId="0" xfId="0" applyNumberFormat="1" applyFont="1" applyFill="1" applyAlignment="1">
      <alignment/>
    </xf>
    <xf numFmtId="0" fontId="44" fillId="49" borderId="0" xfId="0" applyFont="1" applyFill="1" applyAlignment="1">
      <alignment horizontal="justify" vertical="top" wrapText="1"/>
    </xf>
    <xf numFmtId="49" fontId="27" fillId="50" borderId="26" xfId="0" applyNumberFormat="1" applyFont="1" applyFill="1" applyBorder="1" applyAlignment="1">
      <alignment horizontal="center" vertical="center" wrapText="1"/>
    </xf>
    <xf numFmtId="49" fontId="27" fillId="50" borderId="12" xfId="0" applyNumberFormat="1" applyFont="1" applyFill="1" applyBorder="1" applyAlignment="1">
      <alignment horizontal="right" vertical="center" wrapText="1"/>
    </xf>
    <xf numFmtId="3" fontId="27" fillId="45" borderId="14" xfId="0" applyNumberFormat="1" applyFont="1" applyFill="1" applyBorder="1" applyAlignment="1">
      <alignment horizontal="right" vertical="center" wrapText="1"/>
    </xf>
    <xf numFmtId="3" fontId="27" fillId="54" borderId="22" xfId="0" applyNumberFormat="1" applyFont="1" applyFill="1" applyBorder="1" applyAlignment="1">
      <alignment horizontal="right" vertical="center" wrapText="1"/>
    </xf>
    <xf numFmtId="0" fontId="54" fillId="49" borderId="14" xfId="0" applyFont="1" applyFill="1" applyBorder="1" applyAlignment="1">
      <alignment vertical="top" wrapText="1"/>
    </xf>
    <xf numFmtId="49" fontId="27" fillId="49" borderId="15" xfId="0" applyNumberFormat="1" applyFont="1" applyFill="1" applyBorder="1" applyAlignment="1">
      <alignment horizontal="right" vertical="center" wrapText="1"/>
    </xf>
    <xf numFmtId="49" fontId="27" fillId="49" borderId="16" xfId="0" applyNumberFormat="1" applyFont="1" applyFill="1" applyBorder="1" applyAlignment="1">
      <alignment vertical="center" wrapText="1"/>
    </xf>
    <xf numFmtId="49" fontId="27" fillId="47" borderId="14" xfId="0" applyNumberFormat="1" applyFont="1" applyFill="1" applyBorder="1" applyAlignment="1">
      <alignment horizontal="center" vertical="center" wrapText="1"/>
    </xf>
    <xf numFmtId="49" fontId="27" fillId="53" borderId="14" xfId="0" applyNumberFormat="1" applyFont="1" applyFill="1" applyBorder="1" applyAlignment="1">
      <alignment horizontal="center" vertical="center" wrapText="1"/>
    </xf>
    <xf numFmtId="0" fontId="52" fillId="49" borderId="14" xfId="0" applyFont="1" applyFill="1" applyBorder="1" applyAlignment="1">
      <alignment vertical="top" wrapText="1"/>
    </xf>
    <xf numFmtId="49" fontId="52" fillId="49" borderId="14" xfId="0" applyNumberFormat="1" applyFont="1" applyFill="1" applyBorder="1" applyAlignment="1">
      <alignment horizontal="center" vertical="center"/>
    </xf>
    <xf numFmtId="0" fontId="52" fillId="49" borderId="14" xfId="0" applyFont="1" applyFill="1" applyBorder="1" applyAlignment="1">
      <alignment horizontal="center" vertical="center" wrapText="1"/>
    </xf>
    <xf numFmtId="3" fontId="31" fillId="51" borderId="14" xfId="78" applyNumberFormat="1" applyFont="1" applyFill="1" applyBorder="1" applyAlignment="1">
      <alignment horizontal="right" vertical="center" wrapText="1"/>
      <protection/>
    </xf>
    <xf numFmtId="0" fontId="52" fillId="49" borderId="16" xfId="0" applyFont="1" applyFill="1" applyBorder="1" applyAlignment="1">
      <alignment vertical="center" wrapText="1"/>
    </xf>
    <xf numFmtId="3" fontId="27" fillId="49" borderId="14" xfId="0" applyNumberFormat="1" applyFont="1" applyFill="1" applyBorder="1" applyAlignment="1">
      <alignment horizontal="right" vertical="center" wrapText="1"/>
    </xf>
    <xf numFmtId="0" fontId="44" fillId="49" borderId="15" xfId="0" applyFont="1" applyFill="1" applyBorder="1" applyAlignment="1">
      <alignment horizontal="justify" vertical="top" wrapText="1"/>
    </xf>
    <xf numFmtId="49" fontId="27" fillId="50" borderId="31" xfId="0" applyNumberFormat="1" applyFont="1" applyFill="1" applyBorder="1" applyAlignment="1">
      <alignment horizontal="center" vertical="center" wrapText="1"/>
    </xf>
    <xf numFmtId="49" fontId="27" fillId="50" borderId="30" xfId="0" applyNumberFormat="1" applyFont="1" applyFill="1" applyBorder="1" applyAlignment="1">
      <alignment horizontal="center" vertical="center" wrapText="1"/>
    </xf>
    <xf numFmtId="0" fontId="54" fillId="49" borderId="14" xfId="0" applyFont="1" applyFill="1" applyBorder="1" applyAlignment="1">
      <alignment horizontal="left" vertical="top" wrapText="1"/>
    </xf>
    <xf numFmtId="0" fontId="27" fillId="49" borderId="22" xfId="0" applyFont="1" applyFill="1" applyBorder="1" applyAlignment="1">
      <alignment horizontal="justify" vertical="top" wrapText="1"/>
    </xf>
    <xf numFmtId="49" fontId="27" fillId="50" borderId="25" xfId="0" applyNumberFormat="1" applyFont="1" applyFill="1" applyBorder="1" applyAlignment="1">
      <alignment horizontal="center" vertical="center" wrapText="1"/>
    </xf>
    <xf numFmtId="0" fontId="27" fillId="50" borderId="27" xfId="0" applyFont="1" applyFill="1" applyBorder="1" applyAlignment="1">
      <alignment horizontal="center" vertical="center" wrapText="1"/>
    </xf>
    <xf numFmtId="0" fontId="27" fillId="50" borderId="19" xfId="0" applyFont="1" applyFill="1" applyBorder="1" applyAlignment="1">
      <alignment horizontal="right" vertical="center" wrapText="1"/>
    </xf>
    <xf numFmtId="49" fontId="27" fillId="50" borderId="24" xfId="0" applyNumberFormat="1" applyFont="1" applyFill="1" applyBorder="1" applyAlignment="1">
      <alignment horizontal="left" vertical="center" wrapText="1"/>
    </xf>
    <xf numFmtId="49" fontId="27" fillId="50" borderId="28" xfId="0" applyNumberFormat="1" applyFont="1" applyFill="1" applyBorder="1" applyAlignment="1">
      <alignment horizontal="center" vertical="center" wrapText="1"/>
    </xf>
    <xf numFmtId="3" fontId="27" fillId="50" borderId="22" xfId="0" applyNumberFormat="1" applyFont="1" applyFill="1" applyBorder="1" applyAlignment="1">
      <alignment horizontal="right" vertical="center" wrapText="1"/>
    </xf>
    <xf numFmtId="0" fontId="23" fillId="58" borderId="14" xfId="0" applyFont="1" applyFill="1" applyBorder="1" applyAlignment="1">
      <alignment vertical="center" wrapText="1"/>
    </xf>
    <xf numFmtId="49" fontId="23" fillId="58" borderId="14" xfId="0" applyNumberFormat="1" applyFont="1" applyFill="1" applyBorder="1" applyAlignment="1">
      <alignment horizontal="center" vertical="center" wrapText="1"/>
    </xf>
    <xf numFmtId="49" fontId="23" fillId="58" borderId="15" xfId="0" applyNumberFormat="1" applyFont="1" applyFill="1" applyBorder="1" applyAlignment="1">
      <alignment horizontal="center" vertical="center" wrapText="1"/>
    </xf>
    <xf numFmtId="49" fontId="23" fillId="58" borderId="12" xfId="0" applyNumberFormat="1" applyFont="1" applyFill="1" applyBorder="1" applyAlignment="1">
      <alignment horizontal="center" vertical="center" wrapText="1"/>
    </xf>
    <xf numFmtId="49" fontId="23" fillId="58" borderId="13" xfId="0" applyNumberFormat="1" applyFont="1" applyFill="1" applyBorder="1" applyAlignment="1">
      <alignment horizontal="center" vertical="center" wrapText="1"/>
    </xf>
    <xf numFmtId="49" fontId="23" fillId="58" borderId="16" xfId="0" applyNumberFormat="1" applyFont="1" applyFill="1" applyBorder="1" applyAlignment="1">
      <alignment horizontal="center" vertical="center" wrapText="1"/>
    </xf>
    <xf numFmtId="0" fontId="23" fillId="58" borderId="14" xfId="0" applyFont="1" applyFill="1" applyBorder="1" applyAlignment="1">
      <alignment horizontal="center" vertical="center" wrapText="1"/>
    </xf>
    <xf numFmtId="3" fontId="22" fillId="24" borderId="11" xfId="0" applyNumberFormat="1" applyFont="1" applyFill="1" applyBorder="1" applyAlignment="1">
      <alignment horizontal="center" vertical="center" wrapText="1"/>
    </xf>
    <xf numFmtId="3" fontId="27" fillId="58" borderId="14" xfId="0" applyNumberFormat="1" applyFont="1" applyFill="1" applyBorder="1" applyAlignment="1">
      <alignment horizontal="right" vertical="center" wrapText="1"/>
    </xf>
    <xf numFmtId="49" fontId="52" fillId="49" borderId="14" xfId="0" applyNumberFormat="1" applyFont="1" applyFill="1" applyBorder="1" applyAlignment="1">
      <alignment horizontal="center" vertical="center" wrapText="1"/>
    </xf>
    <xf numFmtId="49" fontId="27" fillId="50" borderId="16" xfId="0" applyNumberFormat="1" applyFont="1" applyFill="1" applyBorder="1" applyAlignment="1">
      <alignment horizontal="center" vertical="center" wrapText="1"/>
    </xf>
    <xf numFmtId="0" fontId="27" fillId="48" borderId="14" xfId="0" applyFont="1" applyFill="1" applyBorder="1" applyAlignment="1">
      <alignment vertical="center" wrapText="1"/>
    </xf>
    <xf numFmtId="49" fontId="52" fillId="47" borderId="14" xfId="0" applyNumberFormat="1" applyFont="1" applyFill="1" applyBorder="1" applyAlignment="1">
      <alignment horizontal="center" vertical="center" wrapText="1"/>
    </xf>
    <xf numFmtId="49" fontId="27" fillId="48" borderId="14" xfId="0" applyNumberFormat="1" applyFont="1" applyFill="1" applyBorder="1" applyAlignment="1">
      <alignment horizontal="center" vertical="center" wrapText="1"/>
    </xf>
    <xf numFmtId="49" fontId="27" fillId="48" borderId="15" xfId="0" applyNumberFormat="1" applyFont="1" applyFill="1" applyBorder="1" applyAlignment="1">
      <alignment horizontal="center" vertical="center" wrapText="1"/>
    </xf>
    <xf numFmtId="49" fontId="27" fillId="48" borderId="12" xfId="0" applyNumberFormat="1" applyFont="1" applyFill="1" applyBorder="1" applyAlignment="1">
      <alignment horizontal="center" vertical="center" wrapText="1"/>
    </xf>
    <xf numFmtId="49" fontId="27" fillId="48" borderId="13" xfId="0" applyNumberFormat="1" applyFont="1" applyFill="1" applyBorder="1" applyAlignment="1">
      <alignment horizontal="center" vertical="center" wrapText="1"/>
    </xf>
    <xf numFmtId="49" fontId="27" fillId="48" borderId="16" xfId="0" applyNumberFormat="1" applyFont="1" applyFill="1" applyBorder="1" applyAlignment="1">
      <alignment horizontal="center" vertical="center" wrapText="1"/>
    </xf>
    <xf numFmtId="0" fontId="22" fillId="24" borderId="14" xfId="0" applyFont="1" applyFill="1" applyBorder="1" applyAlignment="1">
      <alignment horizontal="center" vertical="center" wrapText="1"/>
    </xf>
    <xf numFmtId="49" fontId="31" fillId="45" borderId="16" xfId="86" applyNumberFormat="1" applyFont="1" applyFill="1" applyBorder="1" applyAlignment="1">
      <alignment horizontal="center" vertical="center" wrapText="1"/>
      <protection/>
    </xf>
    <xf numFmtId="0" fontId="27" fillId="50" borderId="15" xfId="0" applyFont="1" applyFill="1" applyBorder="1" applyAlignment="1">
      <alignment horizontal="right" vertical="center" wrapText="1"/>
    </xf>
    <xf numFmtId="0" fontId="44" fillId="48" borderId="14" xfId="0" applyFont="1" applyFill="1" applyBorder="1" applyAlignment="1">
      <alignment horizontal="justify" vertical="top" wrapText="1"/>
    </xf>
    <xf numFmtId="49" fontId="44" fillId="48" borderId="14" xfId="0" applyNumberFormat="1" applyFont="1" applyFill="1" applyBorder="1" applyAlignment="1">
      <alignment horizontal="center" vertical="center" wrapText="1"/>
    </xf>
    <xf numFmtId="49" fontId="44" fillId="48" borderId="15" xfId="0" applyNumberFormat="1" applyFont="1" applyFill="1" applyBorder="1" applyAlignment="1">
      <alignment horizontal="center" vertical="center" wrapText="1"/>
    </xf>
    <xf numFmtId="0" fontId="44" fillId="48" borderId="15" xfId="0" applyFont="1" applyFill="1" applyBorder="1" applyAlignment="1">
      <alignment horizontal="center" vertical="center" wrapText="1"/>
    </xf>
    <xf numFmtId="0" fontId="44" fillId="48" borderId="16" xfId="0" applyFont="1" applyFill="1" applyBorder="1" applyAlignment="1">
      <alignment horizontal="center" vertical="center" wrapText="1"/>
    </xf>
    <xf numFmtId="49" fontId="44" fillId="48" borderId="16" xfId="0" applyNumberFormat="1" applyFont="1" applyFill="1" applyBorder="1" applyAlignment="1">
      <alignment horizontal="center" vertical="center" wrapText="1"/>
    </xf>
    <xf numFmtId="0" fontId="27" fillId="48" borderId="14" xfId="0" applyFont="1" applyFill="1" applyBorder="1" applyAlignment="1">
      <alignment horizontal="justify" vertical="top" wrapText="1"/>
    </xf>
    <xf numFmtId="0" fontId="27" fillId="48" borderId="15" xfId="0" applyFont="1" applyFill="1" applyBorder="1" applyAlignment="1">
      <alignment horizontal="center" vertical="center" wrapText="1"/>
    </xf>
    <xf numFmtId="0" fontId="27" fillId="48" borderId="16" xfId="0" applyFont="1" applyFill="1" applyBorder="1" applyAlignment="1">
      <alignment horizontal="center" vertical="center" wrapText="1"/>
    </xf>
    <xf numFmtId="0" fontId="27" fillId="48" borderId="12" xfId="0" applyFont="1" applyFill="1" applyBorder="1" applyAlignment="1">
      <alignment horizontal="center" vertical="center" wrapText="1"/>
    </xf>
    <xf numFmtId="0" fontId="27" fillId="48" borderId="13" xfId="0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1" fillId="49" borderId="14" xfId="0" applyNumberFormat="1" applyFont="1" applyFill="1" applyBorder="1" applyAlignment="1">
      <alignment horizontal="right" vertical="center"/>
    </xf>
    <xf numFmtId="3" fontId="51" fillId="55" borderId="14" xfId="0" applyNumberFormat="1" applyFont="1" applyFill="1" applyBorder="1" applyAlignment="1">
      <alignment horizontal="right" vertical="center"/>
    </xf>
    <xf numFmtId="3" fontId="51" fillId="55" borderId="14" xfId="0" applyNumberFormat="1" applyFont="1" applyFill="1" applyBorder="1" applyAlignment="1">
      <alignment vertical="center"/>
    </xf>
    <xf numFmtId="3" fontId="44" fillId="45" borderId="14" xfId="86" applyNumberFormat="1" applyFont="1" applyFill="1" applyBorder="1" applyAlignment="1">
      <alignment vertical="center" wrapText="1"/>
      <protection/>
    </xf>
    <xf numFmtId="3" fontId="31" fillId="55" borderId="14" xfId="86" applyNumberFormat="1" applyFont="1" applyFill="1" applyBorder="1" applyAlignment="1">
      <alignment vertical="center" wrapText="1"/>
      <protection/>
    </xf>
    <xf numFmtId="3" fontId="51" fillId="56" borderId="14" xfId="0" applyNumberFormat="1" applyFont="1" applyFill="1" applyBorder="1" applyAlignment="1">
      <alignment horizontal="right" vertical="center"/>
    </xf>
    <xf numFmtId="0" fontId="52" fillId="59" borderId="15" xfId="0" applyFont="1" applyFill="1" applyBorder="1" applyAlignment="1">
      <alignment/>
    </xf>
    <xf numFmtId="49" fontId="52" fillId="59" borderId="12" xfId="0" applyNumberFormat="1" applyFont="1" applyFill="1" applyBorder="1" applyAlignment="1">
      <alignment horizontal="center" vertical="center"/>
    </xf>
    <xf numFmtId="49" fontId="52" fillId="59" borderId="39" xfId="0" applyNumberFormat="1" applyFont="1" applyFill="1" applyBorder="1" applyAlignment="1">
      <alignment horizontal="center" vertical="center"/>
    </xf>
    <xf numFmtId="49" fontId="52" fillId="59" borderId="13" xfId="0" applyNumberFormat="1" applyFont="1" applyFill="1" applyBorder="1" applyAlignment="1">
      <alignment horizontal="center" vertical="center"/>
    </xf>
    <xf numFmtId="49" fontId="52" fillId="59" borderId="16" xfId="0" applyNumberFormat="1" applyFont="1" applyFill="1" applyBorder="1" applyAlignment="1">
      <alignment horizontal="center" vertical="center"/>
    </xf>
    <xf numFmtId="3" fontId="52" fillId="59" borderId="14" xfId="0" applyNumberFormat="1" applyFont="1" applyFill="1" applyBorder="1" applyAlignment="1">
      <alignment horizontal="right" vertical="center"/>
    </xf>
    <xf numFmtId="0" fontId="51" fillId="51" borderId="15" xfId="0" applyFont="1" applyFill="1" applyBorder="1" applyAlignment="1">
      <alignment horizontal="left" vertical="top" wrapText="1"/>
    </xf>
    <xf numFmtId="49" fontId="37" fillId="51" borderId="11" xfId="0" applyNumberFormat="1" applyFont="1" applyFill="1" applyBorder="1" applyAlignment="1">
      <alignment horizontal="right" vertical="center" wrapText="1"/>
    </xf>
    <xf numFmtId="0" fontId="31" fillId="49" borderId="14" xfId="0" applyFont="1" applyFill="1" applyBorder="1" applyAlignment="1">
      <alignment horizontal="justify" vertical="top" wrapText="1"/>
    </xf>
    <xf numFmtId="0" fontId="31" fillId="49" borderId="14" xfId="0" applyFont="1" applyFill="1" applyBorder="1" applyAlignment="1">
      <alignment horizontal="left" vertical="top" wrapText="1"/>
    </xf>
    <xf numFmtId="2" fontId="27" fillId="45" borderId="15" xfId="86" applyNumberFormat="1" applyFont="1" applyFill="1" applyBorder="1" applyAlignment="1">
      <alignment horizontal="justify" vertical="top" wrapText="1"/>
      <protection/>
    </xf>
    <xf numFmtId="2" fontId="37" fillId="55" borderId="15" xfId="86" applyNumberFormat="1" applyFont="1" applyFill="1" applyBorder="1" applyAlignment="1">
      <alignment horizontal="justify" vertical="top" wrapText="1"/>
      <protection/>
    </xf>
    <xf numFmtId="0" fontId="53" fillId="55" borderId="14" xfId="0" applyFont="1" applyFill="1" applyBorder="1" applyAlignment="1">
      <alignment vertical="top" wrapText="1"/>
    </xf>
    <xf numFmtId="49" fontId="51" fillId="49" borderId="16" xfId="0" applyNumberFormat="1" applyFont="1" applyFill="1" applyBorder="1" applyAlignment="1">
      <alignment horizontal="center" vertical="center" wrapText="1"/>
    </xf>
    <xf numFmtId="49" fontId="51" fillId="28" borderId="16" xfId="0" applyNumberFormat="1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vertical="center" wrapText="1"/>
    </xf>
    <xf numFmtId="0" fontId="51" fillId="49" borderId="15" xfId="0" applyFont="1" applyFill="1" applyBorder="1" applyAlignment="1">
      <alignment vertical="center" wrapText="1"/>
    </xf>
    <xf numFmtId="0" fontId="52" fillId="45" borderId="15" xfId="0" applyFont="1" applyFill="1" applyBorder="1" applyAlignment="1">
      <alignment vertical="center" wrapText="1"/>
    </xf>
    <xf numFmtId="0" fontId="51" fillId="55" borderId="15" xfId="0" applyFont="1" applyFill="1" applyBorder="1" applyAlignment="1">
      <alignment vertical="center" wrapText="1"/>
    </xf>
    <xf numFmtId="0" fontId="45" fillId="0" borderId="0" xfId="0" applyFont="1" applyAlignment="1">
      <alignment/>
    </xf>
    <xf numFmtId="3" fontId="31" fillId="37" borderId="14" xfId="75" applyNumberFormat="1" applyFont="1" applyFill="1" applyBorder="1" applyAlignment="1">
      <alignment vertical="center"/>
      <protection/>
    </xf>
    <xf numFmtId="3" fontId="55" fillId="0" borderId="14" xfId="0" applyNumberFormat="1" applyFont="1" applyBorder="1" applyAlignment="1">
      <alignment horizontal="center" vertical="center"/>
    </xf>
    <xf numFmtId="49" fontId="27" fillId="54" borderId="13" xfId="0" applyNumberFormat="1" applyFont="1" applyFill="1" applyBorder="1" applyAlignment="1">
      <alignment horizontal="left" vertical="center" wrapText="1"/>
    </xf>
    <xf numFmtId="3" fontId="31" fillId="0" borderId="14" xfId="0" applyNumberFormat="1" applyFont="1" applyBorder="1" applyAlignment="1">
      <alignment horizontal="right" vertical="center" wrapText="1"/>
    </xf>
    <xf numFmtId="0" fontId="37" fillId="49" borderId="15" xfId="0" applyFont="1" applyFill="1" applyBorder="1" applyAlignment="1">
      <alignment horizontal="justify" vertical="top" wrapText="1"/>
    </xf>
    <xf numFmtId="49" fontId="27" fillId="45" borderId="32" xfId="0" applyNumberFormat="1" applyFont="1" applyFill="1" applyBorder="1" applyAlignment="1">
      <alignment vertical="center" wrapText="1"/>
    </xf>
    <xf numFmtId="49" fontId="51" fillId="55" borderId="32" xfId="0" applyNumberFormat="1" applyFont="1" applyFill="1" applyBorder="1" applyAlignment="1">
      <alignment vertical="center" wrapText="1"/>
    </xf>
    <xf numFmtId="49" fontId="52" fillId="45" borderId="16" xfId="0" applyNumberFormat="1" applyFont="1" applyFill="1" applyBorder="1" applyAlignment="1">
      <alignment horizontal="center" vertical="center" wrapText="1"/>
    </xf>
    <xf numFmtId="49" fontId="51" fillId="55" borderId="16" xfId="0" applyNumberFormat="1" applyFont="1" applyFill="1" applyBorder="1" applyAlignment="1">
      <alignment horizontal="center" vertical="center" wrapText="1"/>
    </xf>
    <xf numFmtId="49" fontId="51" fillId="28" borderId="13" xfId="0" applyNumberFormat="1" applyFont="1" applyFill="1" applyBorder="1" applyAlignment="1">
      <alignment horizontal="left" vertical="center" wrapText="1"/>
    </xf>
    <xf numFmtId="49" fontId="52" fillId="45" borderId="24" xfId="0" applyNumberFormat="1" applyFont="1" applyFill="1" applyBorder="1" applyAlignment="1">
      <alignment horizontal="left" vertical="center" wrapText="1"/>
    </xf>
    <xf numFmtId="49" fontId="51" fillId="28" borderId="12" xfId="0" applyNumberFormat="1" applyFont="1" applyFill="1" applyBorder="1" applyAlignment="1">
      <alignment horizontal="right" vertical="center" wrapText="1"/>
    </xf>
    <xf numFmtId="49" fontId="51" fillId="28" borderId="39" xfId="0" applyNumberFormat="1" applyFont="1" applyFill="1" applyBorder="1" applyAlignment="1">
      <alignment horizontal="right" vertical="center" wrapText="1"/>
    </xf>
    <xf numFmtId="49" fontId="52" fillId="45" borderId="19" xfId="0" applyNumberFormat="1" applyFont="1" applyFill="1" applyBorder="1" applyAlignment="1">
      <alignment horizontal="right" vertical="center" wrapText="1"/>
    </xf>
    <xf numFmtId="49" fontId="52" fillId="45" borderId="17" xfId="0" applyNumberFormat="1" applyFont="1" applyFill="1" applyBorder="1" applyAlignment="1">
      <alignment horizontal="right" vertical="center" wrapText="1"/>
    </xf>
    <xf numFmtId="0" fontId="37" fillId="49" borderId="32" xfId="0" applyFont="1" applyFill="1" applyBorder="1" applyAlignment="1">
      <alignment vertical="center" wrapText="1"/>
    </xf>
    <xf numFmtId="0" fontId="37" fillId="28" borderId="32" xfId="0" applyFont="1" applyFill="1" applyBorder="1" applyAlignment="1">
      <alignment vertical="center" wrapText="1"/>
    </xf>
    <xf numFmtId="0" fontId="31" fillId="0" borderId="0" xfId="0" applyFont="1" applyBorder="1" applyAlignment="1">
      <alignment horizontal="right" vertical="center" wrapText="1"/>
    </xf>
    <xf numFmtId="0" fontId="23" fillId="0" borderId="0" xfId="73" applyFont="1" applyAlignment="1">
      <alignment horizontal="center" vertical="center"/>
      <protection/>
    </xf>
    <xf numFmtId="0" fontId="38" fillId="0" borderId="0" xfId="73" applyFont="1" applyAlignment="1">
      <alignment horizontal="right" vertical="center"/>
      <protection/>
    </xf>
    <xf numFmtId="0" fontId="0" fillId="0" borderId="0" xfId="73" applyAlignment="1">
      <alignment horizontal="right" vertical="center"/>
      <protection/>
    </xf>
    <xf numFmtId="49" fontId="31" fillId="0" borderId="0" xfId="0" applyNumberFormat="1" applyFont="1" applyFill="1" applyBorder="1" applyAlignment="1">
      <alignment horizontal="right" vertical="center" wrapText="1"/>
    </xf>
    <xf numFmtId="0" fontId="27" fillId="0" borderId="0" xfId="72" applyFont="1" applyAlignment="1">
      <alignment horizontal="center" vertical="center"/>
      <protection/>
    </xf>
    <xf numFmtId="0" fontId="38" fillId="0" borderId="0" xfId="72" applyFont="1" applyAlignment="1">
      <alignment horizontal="right" vertical="center"/>
      <protection/>
    </xf>
    <xf numFmtId="0" fontId="0" fillId="0" borderId="0" xfId="72" applyAlignment="1">
      <alignment horizontal="right" vertical="center"/>
      <protection/>
    </xf>
    <xf numFmtId="0" fontId="26" fillId="31" borderId="15" xfId="0" applyFont="1" applyFill="1" applyBorder="1" applyAlignment="1">
      <alignment horizontal="center" vertical="center" wrapText="1"/>
    </xf>
    <xf numFmtId="0" fontId="26" fillId="31" borderId="16" xfId="0" applyFont="1" applyFill="1" applyBorder="1" applyAlignment="1">
      <alignment horizontal="center" vertical="center" wrapText="1"/>
    </xf>
    <xf numFmtId="0" fontId="37" fillId="0" borderId="0" xfId="73" applyFont="1" applyAlignment="1">
      <alignment horizontal="right"/>
      <protection/>
    </xf>
    <xf numFmtId="0" fontId="25" fillId="0" borderId="0" xfId="0" applyFont="1" applyBorder="1" applyAlignment="1">
      <alignment horizontal="right" vertical="center" wrapText="1"/>
    </xf>
    <xf numFmtId="49" fontId="25" fillId="0" borderId="0" xfId="0" applyNumberFormat="1" applyFont="1" applyFill="1" applyBorder="1" applyAlignment="1">
      <alignment horizontal="right" vertical="center" wrapText="1"/>
    </xf>
    <xf numFmtId="0" fontId="39" fillId="0" borderId="0" xfId="73" applyFont="1" applyAlignment="1">
      <alignment horizontal="center" vertical="center"/>
      <protection/>
    </xf>
    <xf numFmtId="0" fontId="39" fillId="0" borderId="0" xfId="73" applyFont="1" applyAlignment="1">
      <alignment horizontal="center"/>
      <protection/>
    </xf>
    <xf numFmtId="0" fontId="52" fillId="49" borderId="15" xfId="0" applyFont="1" applyFill="1" applyBorder="1" applyAlignment="1">
      <alignment vertical="center" wrapText="1"/>
    </xf>
    <xf numFmtId="0" fontId="9" fillId="49" borderId="16" xfId="0" applyFont="1" applyFill="1" applyBorder="1" applyAlignment="1">
      <alignment vertical="center" wrapText="1"/>
    </xf>
    <xf numFmtId="0" fontId="51" fillId="0" borderId="15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wrapText="1"/>
    </xf>
    <xf numFmtId="49" fontId="22" fillId="44" borderId="15" xfId="0" applyNumberFormat="1" applyFont="1" applyFill="1" applyBorder="1" applyAlignment="1">
      <alignment horizontal="center" vertical="center" wrapText="1"/>
    </xf>
    <xf numFmtId="49" fontId="22" fillId="44" borderId="32" xfId="0" applyNumberFormat="1" applyFont="1" applyFill="1" applyBorder="1" applyAlignment="1">
      <alignment horizontal="center" vertical="center" wrapText="1"/>
    </xf>
    <xf numFmtId="49" fontId="22" fillId="44" borderId="16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23" fillId="0" borderId="0" xfId="71" applyFont="1" applyAlignment="1">
      <alignment horizontal="center"/>
      <protection/>
    </xf>
    <xf numFmtId="0" fontId="23" fillId="0" borderId="0" xfId="71" applyFont="1" applyAlignment="1">
      <alignment horizontal="center" vertical="center"/>
      <protection/>
    </xf>
    <xf numFmtId="0" fontId="38" fillId="0" borderId="14" xfId="71" applyFont="1" applyBorder="1" applyAlignment="1">
      <alignment horizontal="center" vertical="center" wrapText="1"/>
      <protection/>
    </xf>
    <xf numFmtId="0" fontId="38" fillId="0" borderId="15" xfId="71" applyFont="1" applyBorder="1" applyAlignment="1">
      <alignment horizontal="center" vertical="center"/>
      <protection/>
    </xf>
    <xf numFmtId="0" fontId="38" fillId="0" borderId="32" xfId="71" applyFont="1" applyBorder="1" applyAlignment="1">
      <alignment horizontal="center" vertical="center"/>
      <protection/>
    </xf>
    <xf numFmtId="0" fontId="38" fillId="0" borderId="16" xfId="71" applyFont="1" applyBorder="1" applyAlignment="1">
      <alignment horizontal="center" vertical="center"/>
      <protection/>
    </xf>
    <xf numFmtId="0" fontId="37" fillId="0" borderId="0" xfId="71" applyFont="1" applyAlignment="1">
      <alignment horizontal="left" vertical="center"/>
      <protection/>
    </xf>
    <xf numFmtId="0" fontId="37" fillId="0" borderId="0" xfId="71" applyFont="1" applyAlignment="1">
      <alignment horizontal="center" vertical="center"/>
      <protection/>
    </xf>
    <xf numFmtId="0" fontId="38" fillId="0" borderId="15" xfId="71" applyFont="1" applyBorder="1" applyAlignment="1">
      <alignment horizontal="center" vertical="center" wrapText="1"/>
      <protection/>
    </xf>
    <xf numFmtId="0" fontId="38" fillId="0" borderId="32" xfId="71" applyFont="1" applyBorder="1" applyAlignment="1">
      <alignment horizontal="center" vertical="center" wrapText="1"/>
      <protection/>
    </xf>
    <xf numFmtId="0" fontId="38" fillId="0" borderId="16" xfId="71" applyFont="1" applyBorder="1" applyAlignment="1">
      <alignment horizontal="center" vertical="center" wrapText="1"/>
      <protection/>
    </xf>
    <xf numFmtId="0" fontId="37" fillId="0" borderId="0" xfId="71" applyFont="1" applyAlignment="1">
      <alignment horizontal="left" vertical="center" wrapText="1"/>
      <protection/>
    </xf>
    <xf numFmtId="0" fontId="52" fillId="0" borderId="0" xfId="0" applyFont="1" applyAlignment="1">
      <alignment horizontal="center" vertical="center" wrapText="1"/>
    </xf>
    <xf numFmtId="0" fontId="51" fillId="0" borderId="12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0" fontId="37" fillId="60" borderId="15" xfId="0" applyFont="1" applyFill="1" applyBorder="1" applyAlignment="1">
      <alignment horizontal="right" vertical="center"/>
    </xf>
    <xf numFmtId="0" fontId="0" fillId="55" borderId="32" xfId="0" applyFill="1" applyBorder="1" applyAlignment="1">
      <alignment vertical="center"/>
    </xf>
    <xf numFmtId="0" fontId="0" fillId="55" borderId="16" xfId="0" applyFill="1" applyBorder="1" applyAlignment="1">
      <alignment vertical="center"/>
    </xf>
    <xf numFmtId="0" fontId="37" fillId="52" borderId="15" xfId="0" applyFont="1" applyFill="1" applyBorder="1" applyAlignment="1">
      <alignment horizontal="right" vertical="center"/>
    </xf>
    <xf numFmtId="0" fontId="0" fillId="51" borderId="32" xfId="0" applyFill="1" applyBorder="1" applyAlignment="1">
      <alignment vertical="center"/>
    </xf>
    <xf numFmtId="0" fontId="0" fillId="51" borderId="16" xfId="0" applyFill="1" applyBorder="1" applyAlignment="1">
      <alignment vertical="center"/>
    </xf>
    <xf numFmtId="0" fontId="52" fillId="0" borderId="0" xfId="0" applyFont="1" applyAlignment="1">
      <alignment horizontal="center" vertical="center"/>
    </xf>
    <xf numFmtId="49" fontId="37" fillId="51" borderId="15" xfId="0" applyNumberFormat="1" applyFont="1" applyFill="1" applyBorder="1" applyAlignment="1">
      <alignment horizontal="right" wrapText="1"/>
    </xf>
    <xf numFmtId="49" fontId="0" fillId="51" borderId="32" xfId="0" applyNumberFormat="1" applyFill="1" applyBorder="1" applyAlignment="1">
      <alignment/>
    </xf>
    <xf numFmtId="49" fontId="0" fillId="51" borderId="16" xfId="0" applyNumberFormat="1" applyFill="1" applyBorder="1" applyAlignment="1">
      <alignment/>
    </xf>
  </cellXfs>
  <cellStyles count="7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l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Ввод " xfId="52"/>
    <cellStyle name="Вывод" xfId="53"/>
    <cellStyle name="Вычисление" xfId="54"/>
    <cellStyle name="Hyperlink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2 2" xfId="67"/>
    <cellStyle name="Обычный 3" xfId="68"/>
    <cellStyle name="Обычный 4" xfId="69"/>
    <cellStyle name="Обычный 4 2" xfId="70"/>
    <cellStyle name="Обычный_Бюджет2014_Поныри" xfId="71"/>
    <cellStyle name="Обычный_Бюджет2014_Рыльск(уточнение 8)" xfId="72"/>
    <cellStyle name="Обычный_Бюджет2014_Рыльск(уточнение 8) 2" xfId="73"/>
    <cellStyle name="Обычный_прил (1 23 12 2008)" xfId="74"/>
    <cellStyle name="Обычный_прил 1 по новой БК" xfId="75"/>
    <cellStyle name="Обычный_Прил.1,2,3-2009" xfId="76"/>
    <cellStyle name="Обычный_Прил.1,2,3-2009_Бюджет2014_Рыльск(уточнение 8)" xfId="77"/>
    <cellStyle name="Обычный_Прил.7,8 Расходы_2009" xfId="78"/>
    <cellStyle name="Followed Hyperlink" xfId="79"/>
    <cellStyle name="Плохой" xfId="80"/>
    <cellStyle name="Пояснение" xfId="81"/>
    <cellStyle name="Примечание" xfId="82"/>
    <cellStyle name="Примечание 2" xfId="83"/>
    <cellStyle name="Percent" xfId="84"/>
    <cellStyle name="Связанная ячейка" xfId="85"/>
    <cellStyle name="Стиль 1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1041;&#1102;&#1076;&#1078;&#1077;&#1090;&#1099;%202016\30.12.2016\&#1087;&#1088;&#1080;&#1083;&#1086;&#1078;&#1077;&#1085;.%201,4,5,6,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 1"/>
      <sheetName val="прил 4"/>
      <sheetName val="прил5"/>
      <sheetName val="прил6"/>
      <sheetName val="прил7"/>
      <sheetName val="прил8"/>
      <sheetName val="прил9"/>
      <sheetName val="прил10"/>
      <sheetName val="прил11т1"/>
      <sheetName val="прил11т2"/>
      <sheetName val="прил11т3"/>
      <sheetName val="прил11т4"/>
      <sheetName val="прил11т5"/>
      <sheetName val="прил11т6"/>
      <sheetName val="1"/>
      <sheetName val="п2"/>
      <sheetName val="2"/>
      <sheetName val="3"/>
      <sheetName val="4"/>
      <sheetName val="п3"/>
      <sheetName val="5"/>
      <sheetName val="п6"/>
      <sheetName val="6"/>
      <sheetName val="пр8"/>
      <sheetName val="8"/>
      <sheetName val="7"/>
      <sheetName val="п8"/>
      <sheetName val="9"/>
      <sheetName val="п10"/>
      <sheetName val="пр10"/>
      <sheetName val="прил12"/>
      <sheetName val="10"/>
      <sheetName val="прил14"/>
      <sheetName val="прил16"/>
      <sheetName val="11"/>
      <sheetName val="п12"/>
      <sheetName val="пр12"/>
      <sheetName val="12"/>
      <sheetName val="13"/>
      <sheetName val="14"/>
      <sheetName val="15"/>
      <sheetName val="16"/>
      <sheetName val="17"/>
      <sheetName val="Лист3"/>
      <sheetName val="18"/>
    </sheetNames>
    <sheetDataSet>
      <sheetData sheetId="6">
        <row r="355">
          <cell r="A355" t="str">
            <v>Оплата труда работников учреждений культуры муниципальных образований городских и сельских поселений</v>
          </cell>
        </row>
        <row r="356">
          <cell r="A356" t="str">
    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Normal="75" zoomScaleSheetLayoutView="100" zoomScalePageLayoutView="0" workbookViewId="0" topLeftCell="A1">
      <selection activeCell="B6" sqref="B6"/>
    </sheetView>
  </sheetViews>
  <sheetFormatPr defaultColWidth="9.140625" defaultRowHeight="15"/>
  <cols>
    <col min="1" max="1" width="34.57421875" style="866" customWidth="1"/>
    <col min="2" max="2" width="61.8515625" style="867" customWidth="1"/>
    <col min="3" max="3" width="16.8515625" style="868" customWidth="1"/>
    <col min="4" max="16384" width="9.140625" style="869" customWidth="1"/>
  </cols>
  <sheetData>
    <row r="1" spans="2:3" s="129" customFormat="1" ht="15">
      <c r="B1" s="1016" t="s">
        <v>1</v>
      </c>
      <c r="C1" s="1017"/>
    </row>
    <row r="2" spans="1:6" s="60" customFormat="1" ht="15.75" customHeight="1">
      <c r="A2" s="1018" t="s">
        <v>465</v>
      </c>
      <c r="B2" s="1018"/>
      <c r="C2" s="1018"/>
      <c r="D2" s="72"/>
      <c r="E2" s="72"/>
      <c r="F2" s="72"/>
    </row>
    <row r="3" spans="1:6" s="60" customFormat="1" ht="15.75" customHeight="1">
      <c r="A3" s="1018" t="s">
        <v>602</v>
      </c>
      <c r="B3" s="1018"/>
      <c r="C3" s="1018"/>
      <c r="D3" s="72"/>
      <c r="E3" s="72"/>
      <c r="F3" s="72"/>
    </row>
    <row r="4" spans="1:6" s="61" customFormat="1" ht="16.5" customHeight="1">
      <c r="A4" s="1014" t="s">
        <v>466</v>
      </c>
      <c r="B4" s="1014"/>
      <c r="C4" s="1014"/>
      <c r="D4" s="73"/>
      <c r="E4" s="73"/>
      <c r="F4" s="73"/>
    </row>
    <row r="5" spans="1:6" s="61" customFormat="1" ht="16.5" customHeight="1">
      <c r="A5" s="1014" t="s">
        <v>582</v>
      </c>
      <c r="B5" s="1014"/>
      <c r="C5" s="1014"/>
      <c r="D5" s="73"/>
      <c r="E5" s="73"/>
      <c r="F5" s="73"/>
    </row>
    <row r="6" spans="1:3" s="856" customFormat="1" ht="15.75">
      <c r="A6" s="128"/>
      <c r="B6" s="127" t="s">
        <v>607</v>
      </c>
      <c r="C6" s="127"/>
    </row>
    <row r="7" spans="1:3" s="856" customFormat="1" ht="15.75">
      <c r="A7" s="128"/>
      <c r="B7" s="857"/>
      <c r="C7" s="828"/>
    </row>
    <row r="8" spans="1:3" s="858" customFormat="1" ht="18.75">
      <c r="A8" s="1015" t="s">
        <v>441</v>
      </c>
      <c r="B8" s="1015"/>
      <c r="C8" s="1015"/>
    </row>
    <row r="9" spans="1:3" s="858" customFormat="1" ht="18.75">
      <c r="A9" s="1015" t="s">
        <v>583</v>
      </c>
      <c r="B9" s="1015"/>
      <c r="C9" s="1015"/>
    </row>
    <row r="10" spans="1:3" s="858" customFormat="1" ht="18.75">
      <c r="A10" s="147"/>
      <c r="B10" s="123"/>
      <c r="C10" s="859"/>
    </row>
    <row r="11" spans="1:3" s="858" customFormat="1" ht="18.75">
      <c r="A11" s="147"/>
      <c r="C11" s="859" t="s">
        <v>374</v>
      </c>
    </row>
    <row r="12" spans="1:3" s="861" customFormat="1" ht="54" customHeight="1">
      <c r="A12" s="860" t="s">
        <v>116</v>
      </c>
      <c r="B12" s="860" t="s">
        <v>173</v>
      </c>
      <c r="C12" s="82" t="s">
        <v>398</v>
      </c>
    </row>
    <row r="13" spans="1:3" s="861" customFormat="1" ht="44.25" customHeight="1">
      <c r="A13" s="84" t="s">
        <v>562</v>
      </c>
      <c r="B13" s="891" t="s">
        <v>4</v>
      </c>
      <c r="C13" s="892">
        <f>SUM(C14+C18)</f>
        <v>3122477</v>
      </c>
    </row>
    <row r="14" spans="1:3" s="861" customFormat="1" ht="37.5" hidden="1">
      <c r="A14" s="787" t="s">
        <v>563</v>
      </c>
      <c r="B14" s="786" t="s">
        <v>6</v>
      </c>
      <c r="C14" s="886">
        <f>SUM(C15)</f>
        <v>0</v>
      </c>
    </row>
    <row r="15" spans="1:3" s="861" customFormat="1" ht="55.5" customHeight="1" hidden="1">
      <c r="A15" s="785" t="s">
        <v>564</v>
      </c>
      <c r="B15" s="788" t="s">
        <v>426</v>
      </c>
      <c r="C15" s="887">
        <f>SUM(C16)</f>
        <v>0</v>
      </c>
    </row>
    <row r="16" spans="1:3" s="861" customFormat="1" ht="61.5" customHeight="1" hidden="1">
      <c r="A16" s="89" t="s">
        <v>565</v>
      </c>
      <c r="B16" s="788" t="s">
        <v>8</v>
      </c>
      <c r="C16" s="887">
        <f>SUM(C17)</f>
        <v>0</v>
      </c>
    </row>
    <row r="17" spans="1:3" s="861" customFormat="1" ht="76.5" customHeight="1" hidden="1">
      <c r="A17" s="89" t="s">
        <v>566</v>
      </c>
      <c r="B17" s="894" t="s">
        <v>26</v>
      </c>
      <c r="C17" s="888"/>
    </row>
    <row r="18" spans="1:3" s="861" customFormat="1" ht="39.75" customHeight="1">
      <c r="A18" s="87" t="s">
        <v>567</v>
      </c>
      <c r="B18" s="786" t="s">
        <v>12</v>
      </c>
      <c r="C18" s="997">
        <f>C19+C23</f>
        <v>3122477</v>
      </c>
    </row>
    <row r="19" spans="1:3" s="861" customFormat="1" ht="27" customHeight="1">
      <c r="A19" s="89" t="s">
        <v>568</v>
      </c>
      <c r="B19" s="90" t="s">
        <v>14</v>
      </c>
      <c r="C19" s="889">
        <f>C20</f>
        <v>-4840899</v>
      </c>
    </row>
    <row r="20" spans="1:3" s="861" customFormat="1" ht="18.75">
      <c r="A20" s="89" t="s">
        <v>569</v>
      </c>
      <c r="B20" s="90" t="s">
        <v>16</v>
      </c>
      <c r="C20" s="889">
        <f>C21</f>
        <v>-4840899</v>
      </c>
    </row>
    <row r="21" spans="1:3" s="861" customFormat="1" ht="40.5" customHeight="1">
      <c r="A21" s="89" t="s">
        <v>570</v>
      </c>
      <c r="B21" s="90" t="s">
        <v>18</v>
      </c>
      <c r="C21" s="889">
        <f>C22</f>
        <v>-4840899</v>
      </c>
    </row>
    <row r="22" spans="1:3" s="861" customFormat="1" ht="37.5">
      <c r="A22" s="89" t="s">
        <v>571</v>
      </c>
      <c r="B22" s="90" t="s">
        <v>32</v>
      </c>
      <c r="C22" s="890">
        <v>-4840899</v>
      </c>
    </row>
    <row r="23" spans="1:3" s="861" customFormat="1" ht="18.75">
      <c r="A23" s="89" t="s">
        <v>572</v>
      </c>
      <c r="B23" s="90" t="s">
        <v>20</v>
      </c>
      <c r="C23" s="889">
        <f>C24</f>
        <v>7963376</v>
      </c>
    </row>
    <row r="24" spans="1:3" s="861" customFormat="1" ht="18.75">
      <c r="A24" s="89" t="s">
        <v>573</v>
      </c>
      <c r="B24" s="90" t="s">
        <v>22</v>
      </c>
      <c r="C24" s="889">
        <f>C25</f>
        <v>7963376</v>
      </c>
    </row>
    <row r="25" spans="1:3" s="861" customFormat="1" ht="37.5" customHeight="1">
      <c r="A25" s="89" t="s">
        <v>574</v>
      </c>
      <c r="B25" s="90" t="s">
        <v>24</v>
      </c>
      <c r="C25" s="889">
        <f>C26</f>
        <v>7963376</v>
      </c>
    </row>
    <row r="26" spans="1:3" s="861" customFormat="1" ht="37.5">
      <c r="A26" s="89" t="s">
        <v>575</v>
      </c>
      <c r="B26" s="90" t="s">
        <v>31</v>
      </c>
      <c r="C26" s="893">
        <v>7963376</v>
      </c>
    </row>
    <row r="27" spans="1:3" s="861" customFormat="1" ht="37.5">
      <c r="A27" s="566"/>
      <c r="B27" s="567" t="s">
        <v>360</v>
      </c>
      <c r="C27" s="585">
        <f>SUM(C13)</f>
        <v>3122477</v>
      </c>
    </row>
    <row r="28" spans="1:3" s="861" customFormat="1" ht="18.75">
      <c r="A28" s="862"/>
      <c r="B28" s="863"/>
      <c r="C28" s="864"/>
    </row>
    <row r="29" spans="1:3" s="861" customFormat="1" ht="18.75">
      <c r="A29" s="862"/>
      <c r="B29" s="863"/>
      <c r="C29" s="864"/>
    </row>
    <row r="30" spans="1:3" s="861" customFormat="1" ht="18.75">
      <c r="A30" s="862"/>
      <c r="B30" s="865"/>
      <c r="C30" s="864"/>
    </row>
    <row r="31" spans="1:3" s="861" customFormat="1" ht="18.75">
      <c r="A31" s="862"/>
      <c r="B31" s="863"/>
      <c r="C31" s="864"/>
    </row>
    <row r="32" spans="1:3" s="861" customFormat="1" ht="18.75">
      <c r="A32" s="862"/>
      <c r="B32" s="863"/>
      <c r="C32" s="864"/>
    </row>
    <row r="33" spans="1:3" s="861" customFormat="1" ht="18.75">
      <c r="A33" s="862"/>
      <c r="B33" s="863"/>
      <c r="C33" s="864"/>
    </row>
    <row r="34" spans="1:3" s="861" customFormat="1" ht="18.75">
      <c r="A34" s="862"/>
      <c r="B34" s="863"/>
      <c r="C34" s="864"/>
    </row>
    <row r="35" spans="1:3" s="861" customFormat="1" ht="18.75">
      <c r="A35" s="862"/>
      <c r="B35" s="863"/>
      <c r="C35" s="864"/>
    </row>
    <row r="36" spans="1:3" s="861" customFormat="1" ht="18.75">
      <c r="A36" s="862"/>
      <c r="B36" s="863"/>
      <c r="C36" s="864"/>
    </row>
    <row r="37" spans="1:3" s="861" customFormat="1" ht="18.75">
      <c r="A37" s="862"/>
      <c r="B37" s="863"/>
      <c r="C37" s="864"/>
    </row>
    <row r="38" spans="1:3" s="861" customFormat="1" ht="18.75">
      <c r="A38" s="862"/>
      <c r="B38" s="863"/>
      <c r="C38" s="864"/>
    </row>
  </sheetData>
  <sheetProtection formatRows="0" autoFilter="0"/>
  <mergeCells count="7">
    <mergeCell ref="A5:C5"/>
    <mergeCell ref="A8:C8"/>
    <mergeCell ref="A9:C9"/>
    <mergeCell ref="B1:C1"/>
    <mergeCell ref="A2:C2"/>
    <mergeCell ref="A3:C3"/>
    <mergeCell ref="A4:C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7">
      <selection activeCell="A3" sqref="A3:D3"/>
    </sheetView>
  </sheetViews>
  <sheetFormatPr defaultColWidth="9.140625" defaultRowHeight="15"/>
  <cols>
    <col min="1" max="1" width="9.140625" style="99" customWidth="1"/>
    <col min="2" max="2" width="69.7109375" style="99" customWidth="1"/>
    <col min="3" max="3" width="14.00390625" style="99" customWidth="1"/>
    <col min="4" max="4" width="12.8515625" style="104" customWidth="1"/>
    <col min="5" max="16384" width="9.140625" style="99" customWidth="1"/>
  </cols>
  <sheetData>
    <row r="1" spans="1:8" s="60" customFormat="1" ht="15.75" customHeight="1">
      <c r="A1" s="1018" t="s">
        <v>45</v>
      </c>
      <c r="B1" s="1018"/>
      <c r="C1" s="1018"/>
      <c r="D1" s="1018"/>
      <c r="E1" s="72"/>
      <c r="F1" s="72"/>
      <c r="G1" s="72"/>
      <c r="H1" s="72"/>
    </row>
    <row r="2" spans="1:8" s="60" customFormat="1" ht="15.75" customHeight="1">
      <c r="A2" s="1018" t="s">
        <v>354</v>
      </c>
      <c r="B2" s="1018"/>
      <c r="C2" s="1018"/>
      <c r="D2" s="1018"/>
      <c r="E2" s="72"/>
      <c r="F2" s="72"/>
      <c r="G2" s="72"/>
      <c r="H2" s="72"/>
    </row>
    <row r="3" spans="1:8" s="60" customFormat="1" ht="15.75" customHeight="1">
      <c r="A3" s="1018" t="s">
        <v>365</v>
      </c>
      <c r="B3" s="1018"/>
      <c r="C3" s="1018"/>
      <c r="D3" s="1018"/>
      <c r="E3" s="72"/>
      <c r="F3" s="72"/>
      <c r="G3" s="72"/>
      <c r="H3" s="72"/>
    </row>
    <row r="4" spans="1:8" s="61" customFormat="1" ht="16.5" customHeight="1">
      <c r="A4" s="1014" t="s">
        <v>355</v>
      </c>
      <c r="B4" s="1014"/>
      <c r="C4" s="1014"/>
      <c r="D4" s="1014"/>
      <c r="E4" s="73"/>
      <c r="F4" s="73"/>
      <c r="G4" s="73"/>
      <c r="H4" s="73"/>
    </row>
    <row r="5" spans="1:8" s="61" customFormat="1" ht="16.5" customHeight="1">
      <c r="A5" s="1014" t="s">
        <v>304</v>
      </c>
      <c r="B5" s="1014"/>
      <c r="C5" s="1014"/>
      <c r="D5" s="1014"/>
      <c r="E5" s="73"/>
      <c r="F5" s="73"/>
      <c r="G5" s="73"/>
      <c r="H5" s="73"/>
    </row>
    <row r="6" spans="2:4" ht="15">
      <c r="B6" s="100"/>
      <c r="C6" s="100"/>
      <c r="D6" s="101"/>
    </row>
    <row r="8" spans="1:4" ht="21" customHeight="1">
      <c r="A8" s="1042" t="s">
        <v>348</v>
      </c>
      <c r="B8" s="1042"/>
      <c r="C8" s="1042"/>
      <c r="D8" s="1042"/>
    </row>
    <row r="9" spans="1:4" ht="18" customHeight="1">
      <c r="A9" s="1041" t="s">
        <v>349</v>
      </c>
      <c r="B9" s="1041"/>
      <c r="C9" s="1041"/>
      <c r="D9" s="1041"/>
    </row>
    <row r="10" spans="1:3" ht="18.75">
      <c r="A10" s="102"/>
      <c r="B10" s="103"/>
      <c r="C10" s="103"/>
    </row>
    <row r="11" spans="1:3" ht="15.75">
      <c r="A11" s="102"/>
      <c r="B11" s="105"/>
      <c r="C11" s="105"/>
    </row>
    <row r="12" spans="2:3" ht="18.75">
      <c r="B12" s="106" t="s">
        <v>33</v>
      </c>
      <c r="C12" s="106"/>
    </row>
    <row r="13" spans="1:4" ht="15.75">
      <c r="A13" s="107"/>
      <c r="D13" s="108" t="s">
        <v>232</v>
      </c>
    </row>
    <row r="14" spans="1:4" ht="63" customHeight="1">
      <c r="A14" s="109" t="s">
        <v>34</v>
      </c>
      <c r="B14" s="109" t="s">
        <v>35</v>
      </c>
      <c r="C14" s="114" t="s">
        <v>43</v>
      </c>
      <c r="D14" s="114" t="s">
        <v>44</v>
      </c>
    </row>
    <row r="15" spans="1:4" ht="15.75">
      <c r="A15" s="109">
        <v>1</v>
      </c>
      <c r="B15" s="110" t="s">
        <v>36</v>
      </c>
      <c r="C15" s="110"/>
      <c r="D15" s="113" t="s">
        <v>37</v>
      </c>
    </row>
    <row r="16" spans="1:4" ht="31.5">
      <c r="A16" s="109">
        <v>2</v>
      </c>
      <c r="B16" s="110" t="s">
        <v>38</v>
      </c>
      <c r="C16" s="110"/>
      <c r="D16" s="113"/>
    </row>
    <row r="17" spans="1:4" ht="15.75">
      <c r="A17" s="109">
        <v>3</v>
      </c>
      <c r="B17" s="110" t="s">
        <v>39</v>
      </c>
      <c r="C17" s="110"/>
      <c r="D17" s="113"/>
    </row>
    <row r="18" spans="1:4" ht="15.75">
      <c r="A18" s="109"/>
      <c r="B18" s="110" t="s">
        <v>40</v>
      </c>
      <c r="C18" s="111">
        <f>+C16+C17</f>
        <v>0</v>
      </c>
      <c r="D18" s="111">
        <f>+D16+D17</f>
        <v>0</v>
      </c>
    </row>
    <row r="19" ht="15.75">
      <c r="A19" s="107"/>
    </row>
    <row r="20" ht="15.75">
      <c r="A20" s="107"/>
    </row>
    <row r="21" spans="1:3" ht="18.75">
      <c r="A21" s="107"/>
      <c r="B21" s="106" t="s">
        <v>41</v>
      </c>
      <c r="C21" s="106"/>
    </row>
    <row r="22" ht="18.75">
      <c r="A22" s="106"/>
    </row>
    <row r="23" ht="15.75">
      <c r="A23" s="107"/>
    </row>
    <row r="24" spans="1:4" ht="63" customHeight="1">
      <c r="A24" s="109" t="s">
        <v>34</v>
      </c>
      <c r="B24" s="109" t="s">
        <v>35</v>
      </c>
      <c r="C24" s="114" t="s">
        <v>43</v>
      </c>
      <c r="D24" s="114" t="s">
        <v>44</v>
      </c>
    </row>
    <row r="25" spans="1:4" ht="15.75">
      <c r="A25" s="109">
        <v>1</v>
      </c>
      <c r="B25" s="110" t="s">
        <v>36</v>
      </c>
      <c r="C25" s="110"/>
      <c r="D25" s="113"/>
    </row>
    <row r="26" spans="1:4" ht="31.5">
      <c r="A26" s="109">
        <v>2</v>
      </c>
      <c r="B26" s="110" t="s">
        <v>38</v>
      </c>
      <c r="C26" s="110"/>
      <c r="D26" s="113"/>
    </row>
    <row r="27" spans="1:4" ht="15.75">
      <c r="A27" s="109">
        <v>3</v>
      </c>
      <c r="B27" s="110" t="s">
        <v>39</v>
      </c>
      <c r="C27" s="110"/>
      <c r="D27" s="113"/>
    </row>
    <row r="28" spans="1:4" ht="15.75">
      <c r="A28" s="109"/>
      <c r="B28" s="110" t="s">
        <v>40</v>
      </c>
      <c r="C28" s="111">
        <f>+C26</f>
        <v>0</v>
      </c>
      <c r="D28" s="111">
        <f>+D26</f>
        <v>0</v>
      </c>
    </row>
    <row r="29" ht="15.75">
      <c r="A29" s="112"/>
    </row>
  </sheetData>
  <sheetProtection/>
  <mergeCells count="7">
    <mergeCell ref="A1:D1"/>
    <mergeCell ref="A9:D9"/>
    <mergeCell ref="A8:D8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A3" sqref="A3:G3"/>
    </sheetView>
  </sheetViews>
  <sheetFormatPr defaultColWidth="9.140625" defaultRowHeight="15"/>
  <cols>
    <col min="1" max="1" width="14.140625" style="99" customWidth="1"/>
    <col min="2" max="2" width="16.00390625" style="99" customWidth="1"/>
    <col min="3" max="3" width="16.7109375" style="99" customWidth="1"/>
    <col min="4" max="4" width="16.140625" style="99" customWidth="1"/>
    <col min="5" max="5" width="15.57421875" style="99" customWidth="1"/>
    <col min="6" max="6" width="14.28125" style="99" customWidth="1"/>
    <col min="7" max="7" width="17.421875" style="99" customWidth="1"/>
    <col min="8" max="16384" width="9.140625" style="99" customWidth="1"/>
  </cols>
  <sheetData>
    <row r="1" spans="1:8" s="60" customFormat="1" ht="15.75" customHeight="1">
      <c r="A1" s="1018" t="s">
        <v>307</v>
      </c>
      <c r="B1" s="1018"/>
      <c r="C1" s="1018"/>
      <c r="D1" s="1018"/>
      <c r="E1" s="1018"/>
      <c r="F1" s="1018"/>
      <c r="G1" s="1018"/>
      <c r="H1" s="72"/>
    </row>
    <row r="2" spans="1:8" s="60" customFormat="1" ht="15.75" customHeight="1">
      <c r="A2" s="1018" t="s">
        <v>354</v>
      </c>
      <c r="B2" s="1018"/>
      <c r="C2" s="1018"/>
      <c r="D2" s="1018"/>
      <c r="E2" s="1018"/>
      <c r="F2" s="1018"/>
      <c r="G2" s="1018"/>
      <c r="H2" s="72"/>
    </row>
    <row r="3" spans="1:8" s="60" customFormat="1" ht="15.75" customHeight="1">
      <c r="A3" s="1018" t="s">
        <v>363</v>
      </c>
      <c r="B3" s="1018"/>
      <c r="C3" s="1018"/>
      <c r="D3" s="1018"/>
      <c r="E3" s="1018"/>
      <c r="F3" s="1018"/>
      <c r="G3" s="1018"/>
      <c r="H3" s="72"/>
    </row>
    <row r="4" spans="1:8" s="61" customFormat="1" ht="16.5" customHeight="1">
      <c r="A4" s="1014" t="s">
        <v>355</v>
      </c>
      <c r="B4" s="1014"/>
      <c r="C4" s="1014"/>
      <c r="D4" s="1014"/>
      <c r="E4" s="1014"/>
      <c r="F4" s="1014"/>
      <c r="G4" s="1014"/>
      <c r="H4" s="73"/>
    </row>
    <row r="5" spans="1:8" s="61" customFormat="1" ht="16.5" customHeight="1">
      <c r="A5" s="1014" t="s">
        <v>304</v>
      </c>
      <c r="B5" s="1014"/>
      <c r="C5" s="1014"/>
      <c r="D5" s="1014"/>
      <c r="E5" s="1014"/>
      <c r="F5" s="1014"/>
      <c r="G5" s="1014"/>
      <c r="H5" s="73"/>
    </row>
    <row r="8" spans="1:7" ht="18.75">
      <c r="A8" s="1041" t="s">
        <v>46</v>
      </c>
      <c r="B8" s="1041"/>
      <c r="C8" s="1041"/>
      <c r="D8" s="1041"/>
      <c r="E8" s="1041"/>
      <c r="F8" s="1041"/>
      <c r="G8" s="1041"/>
    </row>
    <row r="9" spans="1:7" ht="18.75">
      <c r="A9" s="1042" t="s">
        <v>351</v>
      </c>
      <c r="B9" s="1042"/>
      <c r="C9" s="1042"/>
      <c r="D9" s="1042"/>
      <c r="E9" s="1042"/>
      <c r="F9" s="1042"/>
      <c r="G9" s="1042"/>
    </row>
    <row r="10" ht="15.75">
      <c r="A10" s="115"/>
    </row>
    <row r="11" spans="1:7" ht="33" customHeight="1">
      <c r="A11" s="1052" t="s">
        <v>352</v>
      </c>
      <c r="B11" s="1052"/>
      <c r="C11" s="1052"/>
      <c r="D11" s="1052"/>
      <c r="E11" s="1052"/>
      <c r="F11" s="1052"/>
      <c r="G11" s="1052"/>
    </row>
    <row r="12" ht="15.75">
      <c r="A12" s="112"/>
    </row>
    <row r="13" spans="1:7" ht="45">
      <c r="A13" s="116"/>
      <c r="B13" s="117" t="s">
        <v>47</v>
      </c>
      <c r="C13" s="117" t="s">
        <v>48</v>
      </c>
      <c r="D13" s="117" t="s">
        <v>49</v>
      </c>
      <c r="E13" s="117" t="s">
        <v>50</v>
      </c>
      <c r="F13" s="117" t="s">
        <v>51</v>
      </c>
      <c r="G13" s="117" t="s">
        <v>52</v>
      </c>
    </row>
    <row r="14" spans="1:7" ht="15">
      <c r="A14" s="117">
        <v>1</v>
      </c>
      <c r="B14" s="117">
        <v>2</v>
      </c>
      <c r="C14" s="117">
        <v>3</v>
      </c>
      <c r="D14" s="117">
        <v>4</v>
      </c>
      <c r="E14" s="117">
        <v>5</v>
      </c>
      <c r="F14" s="117">
        <v>6</v>
      </c>
      <c r="G14" s="117">
        <v>7</v>
      </c>
    </row>
    <row r="15" spans="1:7" ht="15">
      <c r="A15" s="117"/>
      <c r="B15" s="117" t="s">
        <v>37</v>
      </c>
      <c r="C15" s="117" t="s">
        <v>37</v>
      </c>
      <c r="D15" s="117">
        <v>0</v>
      </c>
      <c r="E15" s="117" t="s">
        <v>37</v>
      </c>
      <c r="F15" s="117" t="s">
        <v>37</v>
      </c>
      <c r="G15" s="117" t="s">
        <v>37</v>
      </c>
    </row>
    <row r="16" ht="15.75">
      <c r="A16" s="112"/>
    </row>
    <row r="17" spans="1:7" ht="15.75">
      <c r="A17" s="1047" t="s">
        <v>53</v>
      </c>
      <c r="B17" s="1047"/>
      <c r="C17" s="1047"/>
      <c r="D17" s="1047"/>
      <c r="E17" s="1047"/>
      <c r="F17" s="1047"/>
      <c r="G17" s="1047"/>
    </row>
    <row r="18" spans="1:7" ht="15.75">
      <c r="A18" s="1048" t="s">
        <v>350</v>
      </c>
      <c r="B18" s="1048"/>
      <c r="C18" s="1048"/>
      <c r="D18" s="1048"/>
      <c r="E18" s="1048"/>
      <c r="F18" s="1048"/>
      <c r="G18" s="1048"/>
    </row>
    <row r="19" ht="15.75">
      <c r="A19" s="118" t="s">
        <v>54</v>
      </c>
    </row>
    <row r="20" spans="1:7" ht="39.75" customHeight="1">
      <c r="A20" s="1043" t="s">
        <v>353</v>
      </c>
      <c r="B20" s="1043"/>
      <c r="C20" s="1043"/>
      <c r="D20" s="1049" t="s">
        <v>56</v>
      </c>
      <c r="E20" s="1050"/>
      <c r="F20" s="1050"/>
      <c r="G20" s="1051"/>
    </row>
    <row r="21" spans="1:7" ht="29.25" customHeight="1">
      <c r="A21" s="1043" t="s">
        <v>55</v>
      </c>
      <c r="B21" s="1043"/>
      <c r="C21" s="1043"/>
      <c r="D21" s="1044">
        <v>0</v>
      </c>
      <c r="E21" s="1045"/>
      <c r="F21" s="1045"/>
      <c r="G21" s="1046"/>
    </row>
    <row r="22" spans="1:4" ht="15.75">
      <c r="A22" s="118"/>
      <c r="D22" s="119"/>
    </row>
  </sheetData>
  <sheetProtection/>
  <mergeCells count="14">
    <mergeCell ref="A1:G1"/>
    <mergeCell ref="A2:G2"/>
    <mergeCell ref="A3:G3"/>
    <mergeCell ref="A4:G4"/>
    <mergeCell ref="A8:G8"/>
    <mergeCell ref="A5:G5"/>
    <mergeCell ref="A21:C21"/>
    <mergeCell ref="D21:G21"/>
    <mergeCell ref="A9:G9"/>
    <mergeCell ref="A17:G17"/>
    <mergeCell ref="A18:G18"/>
    <mergeCell ref="A20:C20"/>
    <mergeCell ref="D20:G20"/>
    <mergeCell ref="A11:G11"/>
  </mergeCells>
  <printOptions/>
  <pageMargins left="0.7" right="0.7" top="0.75" bottom="0.75" header="0.3" footer="0.3"/>
  <pageSetup horizontalDpi="600" verticalDpi="600" orientation="portrait" paperSize="9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90"/>
  <sheetViews>
    <sheetView view="pageBreakPreview" zoomScaleNormal="90" zoomScaleSheetLayoutView="100" workbookViewId="0" topLeftCell="A1">
      <selection activeCell="A7" sqref="A7:F7"/>
    </sheetView>
  </sheetViews>
  <sheetFormatPr defaultColWidth="9.140625" defaultRowHeight="15"/>
  <cols>
    <col min="1" max="1" width="68.57421875" style="0" customWidth="1"/>
    <col min="2" max="2" width="5.421875" style="0" customWidth="1"/>
    <col min="3" max="3" width="3.7109375" style="0" customWidth="1"/>
    <col min="4" max="4" width="7.7109375" style="0" customWidth="1"/>
    <col min="5" max="5" width="6.421875" style="0" customWidth="1"/>
    <col min="6" max="6" width="21.8515625" style="970" customWidth="1"/>
    <col min="7" max="7" width="11.7109375" style="0" customWidth="1"/>
    <col min="8" max="8" width="4.57421875" style="0" customWidth="1"/>
    <col min="9" max="10" width="9.140625" style="0" hidden="1" customWidth="1"/>
  </cols>
  <sheetData>
    <row r="1" spans="2:7" ht="15">
      <c r="B1" s="1057" t="s">
        <v>601</v>
      </c>
      <c r="C1" s="1057"/>
      <c r="D1" s="1057"/>
      <c r="E1" s="1057"/>
      <c r="F1" s="1057"/>
      <c r="G1" s="710"/>
    </row>
    <row r="2" spans="1:7" ht="18" customHeight="1">
      <c r="A2" s="1026" t="s">
        <v>473</v>
      </c>
      <c r="B2" s="1026"/>
      <c r="C2" s="1026"/>
      <c r="D2" s="1026"/>
      <c r="E2" s="1026"/>
      <c r="F2" s="1026"/>
      <c r="G2" s="708"/>
    </row>
    <row r="3" spans="1:7" ht="15" customHeight="1" hidden="1">
      <c r="A3" s="1026" t="s">
        <v>370</v>
      </c>
      <c r="B3" s="1026"/>
      <c r="C3" s="1026"/>
      <c r="D3" s="1026"/>
      <c r="E3" s="1026"/>
      <c r="F3" s="1026"/>
      <c r="G3" s="1026"/>
    </row>
    <row r="4" spans="1:7" ht="15" customHeight="1">
      <c r="A4" s="1026" t="s">
        <v>602</v>
      </c>
      <c r="B4" s="1026"/>
      <c r="C4" s="1026"/>
      <c r="D4" s="1026"/>
      <c r="E4" s="1026"/>
      <c r="F4" s="1026"/>
      <c r="G4" s="708"/>
    </row>
    <row r="5" spans="1:9" ht="15.75" customHeight="1">
      <c r="A5" s="1014" t="s">
        <v>474</v>
      </c>
      <c r="B5" s="1014"/>
      <c r="C5" s="1014"/>
      <c r="D5" s="1014"/>
      <c r="E5" s="1014"/>
      <c r="F5" s="1014"/>
      <c r="G5" s="73"/>
      <c r="H5" s="73"/>
      <c r="I5" s="73"/>
    </row>
    <row r="6" spans="1:10" ht="14.25" customHeight="1">
      <c r="A6" s="1014" t="s">
        <v>582</v>
      </c>
      <c r="B6" s="1014"/>
      <c r="C6" s="1014"/>
      <c r="D6" s="1014"/>
      <c r="E6" s="1014"/>
      <c r="F6" s="1014"/>
      <c r="G6" s="73"/>
      <c r="H6" s="73"/>
      <c r="I6" s="73"/>
      <c r="J6" s="996"/>
    </row>
    <row r="7" spans="1:6" ht="15">
      <c r="A7" s="1058" t="s">
        <v>604</v>
      </c>
      <c r="B7" s="1059"/>
      <c r="C7" s="1059"/>
      <c r="D7" s="1059"/>
      <c r="E7" s="1059"/>
      <c r="F7" s="1059"/>
    </row>
    <row r="8" spans="1:6" ht="15.75">
      <c r="A8" s="697"/>
      <c r="B8" s="698"/>
      <c r="C8" s="698"/>
      <c r="D8" s="698"/>
      <c r="E8" s="698"/>
      <c r="F8" s="969"/>
    </row>
    <row r="9" spans="1:9" ht="34.5" customHeight="1">
      <c r="A9" s="1053" t="s">
        <v>515</v>
      </c>
      <c r="B9" s="1053"/>
      <c r="C9" s="1053"/>
      <c r="D9" s="1053"/>
      <c r="E9" s="1053"/>
      <c r="F9" s="1053"/>
      <c r="G9" s="20"/>
      <c r="I9" s="696"/>
    </row>
    <row r="10" spans="1:6" ht="18" customHeight="1">
      <c r="A10" s="1053" t="s">
        <v>596</v>
      </c>
      <c r="B10" s="1053"/>
      <c r="C10" s="1053"/>
      <c r="D10" s="1053"/>
      <c r="E10" s="1053"/>
      <c r="F10" s="1053"/>
    </row>
    <row r="11" spans="1:6" ht="17.25" customHeight="1">
      <c r="A11" s="1053" t="s">
        <v>595</v>
      </c>
      <c r="B11" s="1053"/>
      <c r="C11" s="1053"/>
      <c r="D11" s="1053"/>
      <c r="E11" s="1053"/>
      <c r="F11" s="1053"/>
    </row>
    <row r="12" spans="1:6" ht="15.75">
      <c r="A12" s="1066" t="s">
        <v>597</v>
      </c>
      <c r="B12" s="1066"/>
      <c r="C12" s="1066"/>
      <c r="D12" s="1066"/>
      <c r="E12" s="1066"/>
      <c r="F12" s="1066"/>
    </row>
    <row r="13" spans="2:6" ht="15.75">
      <c r="B13" s="709"/>
      <c r="C13" s="709"/>
      <c r="D13" s="709"/>
      <c r="E13" s="709"/>
      <c r="F13" s="970" t="s">
        <v>374</v>
      </c>
    </row>
    <row r="14" spans="1:6" ht="22.5" customHeight="1">
      <c r="A14" s="711" t="s">
        <v>173</v>
      </c>
      <c r="B14" s="1054" t="s">
        <v>172</v>
      </c>
      <c r="C14" s="1055"/>
      <c r="D14" s="1056"/>
      <c r="E14" s="711" t="s">
        <v>119</v>
      </c>
      <c r="F14" s="878" t="s">
        <v>398</v>
      </c>
    </row>
    <row r="15" spans="1:6" ht="15.75">
      <c r="A15" s="977" t="s">
        <v>399</v>
      </c>
      <c r="B15" s="978"/>
      <c r="C15" s="979"/>
      <c r="D15" s="980"/>
      <c r="E15" s="981"/>
      <c r="F15" s="982">
        <f>SUM(F16+F32+F49+F55+F62+F66+F70+F74+F82+F86)</f>
        <v>7963376</v>
      </c>
    </row>
    <row r="16" spans="1:6" ht="67.5" customHeight="1">
      <c r="A16" s="713" t="s">
        <v>497</v>
      </c>
      <c r="B16" s="714" t="s">
        <v>174</v>
      </c>
      <c r="C16" s="715" t="s">
        <v>400</v>
      </c>
      <c r="D16" s="716" t="s">
        <v>401</v>
      </c>
      <c r="E16" s="717"/>
      <c r="F16" s="903">
        <f>SUM(F17+F26)</f>
        <v>1041164</v>
      </c>
    </row>
    <row r="17" spans="1:6" ht="63.75" customHeight="1">
      <c r="A17" s="718" t="s">
        <v>498</v>
      </c>
      <c r="B17" s="719" t="s">
        <v>176</v>
      </c>
      <c r="C17" s="720" t="s">
        <v>400</v>
      </c>
      <c r="D17" s="721" t="s">
        <v>401</v>
      </c>
      <c r="E17" s="722"/>
      <c r="F17" s="973">
        <f>SUM(F18)</f>
        <v>1005670</v>
      </c>
    </row>
    <row r="18" spans="1:6" ht="37.5" customHeight="1">
      <c r="A18" s="723" t="s">
        <v>386</v>
      </c>
      <c r="B18" s="724" t="s">
        <v>176</v>
      </c>
      <c r="C18" s="725" t="s">
        <v>123</v>
      </c>
      <c r="D18" s="726" t="s">
        <v>401</v>
      </c>
      <c r="E18" s="727"/>
      <c r="F18" s="905">
        <f>F19+F21+F23</f>
        <v>1005670</v>
      </c>
    </row>
    <row r="19" spans="1:6" ht="32.25" customHeight="1">
      <c r="A19" s="812" t="s">
        <v>446</v>
      </c>
      <c r="B19" s="728" t="s">
        <v>176</v>
      </c>
      <c r="C19" s="813" t="s">
        <v>402</v>
      </c>
      <c r="D19" s="730" t="s">
        <v>449</v>
      </c>
      <c r="E19" s="731"/>
      <c r="F19" s="971">
        <f>SUM(F20:F20)</f>
        <v>231242</v>
      </c>
    </row>
    <row r="20" spans="1:6" ht="63.75" customHeight="1">
      <c r="A20" s="125" t="s">
        <v>130</v>
      </c>
      <c r="B20" s="683" t="s">
        <v>176</v>
      </c>
      <c r="C20" s="684" t="s">
        <v>402</v>
      </c>
      <c r="D20" s="685" t="s">
        <v>449</v>
      </c>
      <c r="E20" s="686" t="s">
        <v>125</v>
      </c>
      <c r="F20" s="603">
        <v>231242</v>
      </c>
    </row>
    <row r="21" spans="1:6" ht="48.75" customHeight="1">
      <c r="A21" s="611" t="s">
        <v>462</v>
      </c>
      <c r="B21" s="732" t="s">
        <v>176</v>
      </c>
      <c r="C21" s="733" t="s">
        <v>123</v>
      </c>
      <c r="D21" s="730" t="s">
        <v>450</v>
      </c>
      <c r="E21" s="734"/>
      <c r="F21" s="814">
        <f>SUM(F22)</f>
        <v>452118</v>
      </c>
    </row>
    <row r="22" spans="1:6" ht="63">
      <c r="A22" s="620" t="s">
        <v>130</v>
      </c>
      <c r="B22" s="687" t="s">
        <v>176</v>
      </c>
      <c r="C22" s="688" t="s">
        <v>123</v>
      </c>
      <c r="D22" s="685" t="s">
        <v>450</v>
      </c>
      <c r="E22" s="686" t="s">
        <v>125</v>
      </c>
      <c r="F22" s="906">
        <v>452118</v>
      </c>
    </row>
    <row r="23" spans="1:6" ht="33.75" customHeight="1">
      <c r="A23" s="782" t="s">
        <v>178</v>
      </c>
      <c r="B23" s="732" t="s">
        <v>176</v>
      </c>
      <c r="C23" s="733" t="s">
        <v>123</v>
      </c>
      <c r="D23" s="730" t="s">
        <v>403</v>
      </c>
      <c r="E23" s="731"/>
      <c r="F23" s="971">
        <v>322310</v>
      </c>
    </row>
    <row r="24" spans="1:6" ht="33" customHeight="1">
      <c r="A24" s="124" t="s">
        <v>428</v>
      </c>
      <c r="B24" s="687" t="s">
        <v>176</v>
      </c>
      <c r="C24" s="688" t="s">
        <v>123</v>
      </c>
      <c r="D24" s="685" t="s">
        <v>403</v>
      </c>
      <c r="E24" s="686" t="s">
        <v>132</v>
      </c>
      <c r="F24" s="906">
        <v>300000</v>
      </c>
    </row>
    <row r="25" spans="1:6" ht="19.5" customHeight="1">
      <c r="A25" s="620" t="s">
        <v>133</v>
      </c>
      <c r="B25" s="687" t="s">
        <v>176</v>
      </c>
      <c r="C25" s="688" t="s">
        <v>123</v>
      </c>
      <c r="D25" s="685" t="s">
        <v>403</v>
      </c>
      <c r="E25" s="686" t="s">
        <v>134</v>
      </c>
      <c r="F25" s="906">
        <v>22310</v>
      </c>
    </row>
    <row r="26" spans="1:6" ht="64.5" customHeight="1">
      <c r="A26" s="735" t="s">
        <v>580</v>
      </c>
      <c r="B26" s="736" t="s">
        <v>404</v>
      </c>
      <c r="C26" s="737" t="s">
        <v>400</v>
      </c>
      <c r="D26" s="738" t="s">
        <v>401</v>
      </c>
      <c r="E26" s="739"/>
      <c r="F26" s="972">
        <f>SUM(F27)</f>
        <v>35494</v>
      </c>
    </row>
    <row r="27" spans="1:6" ht="22.5" customHeight="1">
      <c r="A27" s="983" t="s">
        <v>436</v>
      </c>
      <c r="B27" s="1067" t="s">
        <v>514</v>
      </c>
      <c r="C27" s="1068"/>
      <c r="D27" s="1069"/>
      <c r="E27" s="984"/>
      <c r="F27" s="904">
        <f>SUM(F28+F30)</f>
        <v>35494</v>
      </c>
    </row>
    <row r="28" spans="1:6" ht="31.5">
      <c r="A28" s="985" t="s">
        <v>459</v>
      </c>
      <c r="B28" s="760" t="s">
        <v>461</v>
      </c>
      <c r="C28" s="760" t="s">
        <v>123</v>
      </c>
      <c r="D28" s="746" t="s">
        <v>460</v>
      </c>
      <c r="E28" s="764"/>
      <c r="F28" s="971">
        <f>SUM(F29)</f>
        <v>30000</v>
      </c>
    </row>
    <row r="29" spans="1:6" ht="32.25" customHeight="1">
      <c r="A29" s="765" t="s">
        <v>131</v>
      </c>
      <c r="B29" s="687" t="s">
        <v>405</v>
      </c>
      <c r="C29" s="688" t="s">
        <v>124</v>
      </c>
      <c r="D29" s="685" t="s">
        <v>460</v>
      </c>
      <c r="E29" s="692" t="s">
        <v>132</v>
      </c>
      <c r="F29" s="906">
        <v>30000</v>
      </c>
    </row>
    <row r="30" spans="1:6" ht="32.25" customHeight="1">
      <c r="A30" s="770" t="s">
        <v>394</v>
      </c>
      <c r="B30" s="732" t="s">
        <v>405</v>
      </c>
      <c r="C30" s="733" t="s">
        <v>124</v>
      </c>
      <c r="D30" s="730" t="s">
        <v>406</v>
      </c>
      <c r="E30" s="734"/>
      <c r="F30" s="971">
        <f>F31</f>
        <v>5494</v>
      </c>
    </row>
    <row r="31" spans="1:7" ht="63">
      <c r="A31" s="125" t="s">
        <v>130</v>
      </c>
      <c r="B31" s="687" t="s">
        <v>405</v>
      </c>
      <c r="C31" s="688" t="s">
        <v>124</v>
      </c>
      <c r="D31" s="685" t="s">
        <v>406</v>
      </c>
      <c r="E31" s="686" t="s">
        <v>125</v>
      </c>
      <c r="F31" s="906">
        <v>5494</v>
      </c>
      <c r="G31" s="694"/>
    </row>
    <row r="32" spans="1:6" ht="80.25" customHeight="1">
      <c r="A32" s="624" t="s">
        <v>488</v>
      </c>
      <c r="B32" s="766" t="s">
        <v>188</v>
      </c>
      <c r="C32" s="715" t="s">
        <v>400</v>
      </c>
      <c r="D32" s="716" t="s">
        <v>401</v>
      </c>
      <c r="E32" s="767"/>
      <c r="F32" s="903">
        <f>SUM(F33+F41)</f>
        <v>2069314</v>
      </c>
    </row>
    <row r="33" spans="1:6" ht="97.5" customHeight="1">
      <c r="A33" s="735" t="s">
        <v>489</v>
      </c>
      <c r="B33" s="748" t="s">
        <v>189</v>
      </c>
      <c r="C33" s="749" t="s">
        <v>400</v>
      </c>
      <c r="D33" s="750" t="s">
        <v>401</v>
      </c>
      <c r="E33" s="768"/>
      <c r="F33" s="972">
        <f>F34</f>
        <v>1861939</v>
      </c>
    </row>
    <row r="34" spans="1:6" ht="48" customHeight="1">
      <c r="A34" s="740" t="s">
        <v>490</v>
      </c>
      <c r="B34" s="753" t="s">
        <v>189</v>
      </c>
      <c r="C34" s="754" t="s">
        <v>123</v>
      </c>
      <c r="D34" s="752" t="s">
        <v>401</v>
      </c>
      <c r="E34" s="769"/>
      <c r="F34" s="904">
        <f>F35+F37+F39</f>
        <v>1861939</v>
      </c>
    </row>
    <row r="35" spans="1:6" ht="19.5" customHeight="1">
      <c r="A35" s="770" t="s">
        <v>383</v>
      </c>
      <c r="B35" s="759" t="s">
        <v>189</v>
      </c>
      <c r="C35" s="760" t="s">
        <v>123</v>
      </c>
      <c r="D35" s="746" t="s">
        <v>411</v>
      </c>
      <c r="E35" s="771"/>
      <c r="F35" s="971">
        <f>F36</f>
        <v>190293</v>
      </c>
    </row>
    <row r="36" spans="1:6" ht="36" customHeight="1">
      <c r="A36" s="124" t="s">
        <v>428</v>
      </c>
      <c r="B36" s="690" t="s">
        <v>189</v>
      </c>
      <c r="C36" s="691" t="s">
        <v>123</v>
      </c>
      <c r="D36" s="689" t="s">
        <v>411</v>
      </c>
      <c r="E36" s="693" t="s">
        <v>132</v>
      </c>
      <c r="F36" s="906">
        <v>190293</v>
      </c>
    </row>
    <row r="37" spans="1:6" ht="18" customHeight="1">
      <c r="A37" s="772" t="s">
        <v>191</v>
      </c>
      <c r="B37" s="759" t="s">
        <v>189</v>
      </c>
      <c r="C37" s="760" t="s">
        <v>123</v>
      </c>
      <c r="D37" s="746" t="s">
        <v>451</v>
      </c>
      <c r="E37" s="771"/>
      <c r="F37" s="971">
        <f>F38</f>
        <v>1666152</v>
      </c>
    </row>
    <row r="38" spans="1:6" ht="31.5">
      <c r="A38" s="124" t="s">
        <v>428</v>
      </c>
      <c r="B38" s="690" t="s">
        <v>189</v>
      </c>
      <c r="C38" s="691" t="s">
        <v>123</v>
      </c>
      <c r="D38" s="689" t="s">
        <v>451</v>
      </c>
      <c r="E38" s="693" t="s">
        <v>132</v>
      </c>
      <c r="F38" s="906">
        <v>1666152</v>
      </c>
    </row>
    <row r="39" spans="1:6" ht="34.5" customHeight="1">
      <c r="A39" s="772" t="s">
        <v>394</v>
      </c>
      <c r="B39" s="759" t="s">
        <v>412</v>
      </c>
      <c r="C39" s="760" t="s">
        <v>123</v>
      </c>
      <c r="D39" s="746" t="s">
        <v>406</v>
      </c>
      <c r="E39" s="771"/>
      <c r="F39" s="971">
        <f>F40</f>
        <v>5494</v>
      </c>
    </row>
    <row r="40" spans="1:6" ht="64.5" customHeight="1">
      <c r="A40" s="606" t="s">
        <v>130</v>
      </c>
      <c r="B40" s="690" t="s">
        <v>189</v>
      </c>
      <c r="C40" s="691" t="s">
        <v>123</v>
      </c>
      <c r="D40" s="689" t="s">
        <v>406</v>
      </c>
      <c r="E40" s="693" t="s">
        <v>125</v>
      </c>
      <c r="F40" s="906">
        <v>5494</v>
      </c>
    </row>
    <row r="41" spans="1:6" ht="113.25" customHeight="1">
      <c r="A41" s="747" t="s">
        <v>491</v>
      </c>
      <c r="B41" s="1060" t="s">
        <v>439</v>
      </c>
      <c r="C41" s="1061"/>
      <c r="D41" s="1062"/>
      <c r="E41" s="768"/>
      <c r="F41" s="973">
        <f>SUM(F42)</f>
        <v>207375</v>
      </c>
    </row>
    <row r="42" spans="1:6" ht="48" customHeight="1">
      <c r="A42" s="740" t="s">
        <v>470</v>
      </c>
      <c r="B42" s="1063" t="s">
        <v>440</v>
      </c>
      <c r="C42" s="1064"/>
      <c r="D42" s="1065"/>
      <c r="E42" s="769"/>
      <c r="F42" s="905">
        <f>SUM(F43+F45+F47)</f>
        <v>207375</v>
      </c>
    </row>
    <row r="43" spans="1:7" ht="51" customHeight="1">
      <c r="A43" s="1001" t="s">
        <v>541</v>
      </c>
      <c r="B43" s="759" t="s">
        <v>387</v>
      </c>
      <c r="C43" s="760" t="s">
        <v>123</v>
      </c>
      <c r="D43" s="746" t="s">
        <v>452</v>
      </c>
      <c r="E43" s="731"/>
      <c r="F43" s="971">
        <f>F44</f>
        <v>137471</v>
      </c>
      <c r="G43" s="694"/>
    </row>
    <row r="44" spans="1:7" ht="33" customHeight="1">
      <c r="A44" s="644" t="s">
        <v>428</v>
      </c>
      <c r="B44" s="690" t="s">
        <v>387</v>
      </c>
      <c r="C44" s="691" t="s">
        <v>123</v>
      </c>
      <c r="D44" s="689" t="s">
        <v>452</v>
      </c>
      <c r="E44" s="686" t="s">
        <v>132</v>
      </c>
      <c r="F44" s="1000">
        <v>137471</v>
      </c>
      <c r="G44" s="694"/>
    </row>
    <row r="45" spans="1:7" ht="50.25" customHeight="1">
      <c r="A45" s="770" t="s">
        <v>542</v>
      </c>
      <c r="B45" s="759" t="s">
        <v>387</v>
      </c>
      <c r="C45" s="760" t="s">
        <v>123</v>
      </c>
      <c r="D45" s="746" t="s">
        <v>453</v>
      </c>
      <c r="E45" s="731"/>
      <c r="F45" s="971">
        <f>SUM(F46)</f>
        <v>58916</v>
      </c>
      <c r="G45" s="694"/>
    </row>
    <row r="46" spans="1:6" ht="33.75" customHeight="1">
      <c r="A46" s="236" t="s">
        <v>428</v>
      </c>
      <c r="B46" s="690" t="s">
        <v>387</v>
      </c>
      <c r="C46" s="691" t="s">
        <v>123</v>
      </c>
      <c r="D46" s="689" t="s">
        <v>453</v>
      </c>
      <c r="E46" s="686" t="s">
        <v>132</v>
      </c>
      <c r="F46" s="1000">
        <v>58916</v>
      </c>
    </row>
    <row r="47" spans="1:7" ht="33.75" customHeight="1">
      <c r="A47" s="611" t="s">
        <v>394</v>
      </c>
      <c r="B47" s="759" t="s">
        <v>387</v>
      </c>
      <c r="C47" s="760" t="s">
        <v>123</v>
      </c>
      <c r="D47" s="746" t="s">
        <v>406</v>
      </c>
      <c r="E47" s="771"/>
      <c r="F47" s="971">
        <f>SUM(F48)</f>
        <v>10988</v>
      </c>
      <c r="G47" s="694"/>
    </row>
    <row r="48" spans="1:7" ht="65.25" customHeight="1">
      <c r="A48" s="606" t="s">
        <v>130</v>
      </c>
      <c r="B48" s="690" t="s">
        <v>387</v>
      </c>
      <c r="C48" s="691" t="s">
        <v>123</v>
      </c>
      <c r="D48" s="689" t="s">
        <v>406</v>
      </c>
      <c r="E48" s="693" t="s">
        <v>125</v>
      </c>
      <c r="F48" s="906">
        <v>10988</v>
      </c>
      <c r="G48" s="694"/>
    </row>
    <row r="49" spans="1:7" ht="64.5" customHeight="1">
      <c r="A49" s="624" t="s">
        <v>500</v>
      </c>
      <c r="B49" s="755" t="s">
        <v>413</v>
      </c>
      <c r="C49" s="756" t="s">
        <v>400</v>
      </c>
      <c r="D49" s="757" t="s">
        <v>401</v>
      </c>
      <c r="E49" s="761"/>
      <c r="F49" s="903">
        <f>SUM(F50)</f>
        <v>504591</v>
      </c>
      <c r="G49" s="694"/>
    </row>
    <row r="50" spans="1:7" ht="78.75" customHeight="1">
      <c r="A50" s="747" t="s">
        <v>487</v>
      </c>
      <c r="B50" s="748" t="s">
        <v>414</v>
      </c>
      <c r="C50" s="749" t="s">
        <v>400</v>
      </c>
      <c r="D50" s="750" t="s">
        <v>401</v>
      </c>
      <c r="E50" s="762"/>
      <c r="F50" s="972">
        <f>SUM(F51)</f>
        <v>504591</v>
      </c>
      <c r="G50" s="694"/>
    </row>
    <row r="51" spans="1:7" ht="51.75" customHeight="1">
      <c r="A51" s="751" t="s">
        <v>392</v>
      </c>
      <c r="B51" s="753" t="s">
        <v>414</v>
      </c>
      <c r="C51" s="754" t="s">
        <v>123</v>
      </c>
      <c r="D51" s="752" t="s">
        <v>401</v>
      </c>
      <c r="E51" s="763"/>
      <c r="F51" s="904">
        <f>SUM(F52)</f>
        <v>504591</v>
      </c>
      <c r="G51" s="694"/>
    </row>
    <row r="52" spans="1:7" ht="20.25" customHeight="1">
      <c r="A52" s="745" t="s">
        <v>200</v>
      </c>
      <c r="B52" s="759" t="s">
        <v>414</v>
      </c>
      <c r="C52" s="760" t="s">
        <v>123</v>
      </c>
      <c r="D52" s="746" t="s">
        <v>415</v>
      </c>
      <c r="E52" s="764"/>
      <c r="F52" s="971">
        <f>SUM(F53+F54)</f>
        <v>504591</v>
      </c>
      <c r="G52" s="694"/>
    </row>
    <row r="53" spans="1:7" ht="32.25" customHeight="1">
      <c r="A53" s="124" t="s">
        <v>428</v>
      </c>
      <c r="B53" s="690" t="s">
        <v>414</v>
      </c>
      <c r="C53" s="691" t="s">
        <v>123</v>
      </c>
      <c r="D53" s="689" t="s">
        <v>415</v>
      </c>
      <c r="E53" s="692" t="s">
        <v>132</v>
      </c>
      <c r="F53" s="906">
        <v>379000</v>
      </c>
      <c r="G53" s="694"/>
    </row>
    <row r="54" spans="1:7" ht="20.25" customHeight="1">
      <c r="A54" s="645" t="s">
        <v>133</v>
      </c>
      <c r="B54" s="690" t="s">
        <v>198</v>
      </c>
      <c r="C54" s="691" t="s">
        <v>402</v>
      </c>
      <c r="D54" s="689" t="s">
        <v>512</v>
      </c>
      <c r="E54" s="693" t="s">
        <v>134</v>
      </c>
      <c r="F54" s="906">
        <v>125591</v>
      </c>
      <c r="G54" s="694"/>
    </row>
    <row r="55" spans="1:7" ht="84" customHeight="1">
      <c r="A55" s="624" t="s">
        <v>501</v>
      </c>
      <c r="B55" s="766" t="s">
        <v>416</v>
      </c>
      <c r="C55" s="715" t="s">
        <v>400</v>
      </c>
      <c r="D55" s="716" t="s">
        <v>401</v>
      </c>
      <c r="E55" s="773"/>
      <c r="F55" s="974">
        <f>SUM(F56)</f>
        <v>722226</v>
      </c>
      <c r="G55" s="694"/>
    </row>
    <row r="56" spans="1:7" ht="102" customHeight="1">
      <c r="A56" s="735" t="s">
        <v>493</v>
      </c>
      <c r="B56" s="774" t="s">
        <v>417</v>
      </c>
      <c r="C56" s="737" t="s">
        <v>400</v>
      </c>
      <c r="D56" s="738" t="s">
        <v>401</v>
      </c>
      <c r="E56" s="739"/>
      <c r="F56" s="975">
        <f>+F57</f>
        <v>722226</v>
      </c>
      <c r="G56" s="694"/>
    </row>
    <row r="57" spans="1:7" ht="64.5" customHeight="1">
      <c r="A57" s="740" t="s">
        <v>472</v>
      </c>
      <c r="B57" s="741" t="s">
        <v>417</v>
      </c>
      <c r="C57" s="742" t="s">
        <v>123</v>
      </c>
      <c r="D57" s="743" t="s">
        <v>401</v>
      </c>
      <c r="E57" s="744"/>
      <c r="F57" s="700">
        <f>+F60+F58</f>
        <v>722226</v>
      </c>
      <c r="G57" s="694"/>
    </row>
    <row r="58" spans="1:7" ht="45.75" customHeight="1">
      <c r="A58" s="611" t="s">
        <v>432</v>
      </c>
      <c r="B58" s="728" t="s">
        <v>417</v>
      </c>
      <c r="C58" s="729" t="s">
        <v>123</v>
      </c>
      <c r="D58" s="730" t="s">
        <v>418</v>
      </c>
      <c r="E58" s="731"/>
      <c r="F58" s="971">
        <f>SUM(F59)</f>
        <v>716732</v>
      </c>
      <c r="G58" s="694"/>
    </row>
    <row r="59" spans="1:7" ht="31.5">
      <c r="A59" s="124" t="s">
        <v>428</v>
      </c>
      <c r="B59" s="683" t="s">
        <v>417</v>
      </c>
      <c r="C59" s="684" t="s">
        <v>123</v>
      </c>
      <c r="D59" s="685" t="s">
        <v>418</v>
      </c>
      <c r="E59" s="686" t="s">
        <v>132</v>
      </c>
      <c r="F59" s="906">
        <v>716732</v>
      </c>
      <c r="G59" s="694"/>
    </row>
    <row r="60" spans="1:7" ht="31.5">
      <c r="A60" s="986" t="s">
        <v>464</v>
      </c>
      <c r="B60" s="759" t="s">
        <v>417</v>
      </c>
      <c r="C60" s="760" t="s">
        <v>123</v>
      </c>
      <c r="D60" s="746" t="s">
        <v>406</v>
      </c>
      <c r="E60" s="764"/>
      <c r="F60" s="971">
        <f>SUM(F61)</f>
        <v>5494</v>
      </c>
      <c r="G60" s="694"/>
    </row>
    <row r="61" spans="1:7" ht="63">
      <c r="A61" s="606" t="s">
        <v>130</v>
      </c>
      <c r="B61" s="690" t="s">
        <v>417</v>
      </c>
      <c r="C61" s="691" t="s">
        <v>123</v>
      </c>
      <c r="D61" s="689" t="s">
        <v>406</v>
      </c>
      <c r="E61" s="692" t="s">
        <v>125</v>
      </c>
      <c r="F61" s="906">
        <v>5494</v>
      </c>
      <c r="G61" s="694"/>
    </row>
    <row r="62" spans="1:7" ht="33" customHeight="1">
      <c r="A62" s="987" t="s">
        <v>206</v>
      </c>
      <c r="B62" s="755" t="s">
        <v>419</v>
      </c>
      <c r="C62" s="756" t="s">
        <v>400</v>
      </c>
      <c r="D62" s="757" t="s">
        <v>401</v>
      </c>
      <c r="E62" s="761"/>
      <c r="F62" s="903">
        <f>SUM(F63)</f>
        <v>527232</v>
      </c>
      <c r="G62" s="694"/>
    </row>
    <row r="63" spans="1:7" ht="17.25" customHeight="1">
      <c r="A63" s="988" t="s">
        <v>208</v>
      </c>
      <c r="B63" s="748" t="s">
        <v>207</v>
      </c>
      <c r="C63" s="749" t="s">
        <v>400</v>
      </c>
      <c r="D63" s="750" t="s">
        <v>401</v>
      </c>
      <c r="E63" s="762"/>
      <c r="F63" s="972">
        <f>SUM(F64)</f>
        <v>527232</v>
      </c>
      <c r="G63" s="694"/>
    </row>
    <row r="64" spans="1:7" ht="33.75" customHeight="1">
      <c r="A64" s="745" t="s">
        <v>182</v>
      </c>
      <c r="B64" s="759" t="s">
        <v>207</v>
      </c>
      <c r="C64" s="760" t="s">
        <v>400</v>
      </c>
      <c r="D64" s="746" t="s">
        <v>409</v>
      </c>
      <c r="E64" s="764"/>
      <c r="F64" s="971">
        <f>SUM(F65)</f>
        <v>527232</v>
      </c>
      <c r="G64" s="694"/>
    </row>
    <row r="65" spans="1:7" ht="63">
      <c r="A65" s="645" t="s">
        <v>130</v>
      </c>
      <c r="B65" s="690" t="s">
        <v>207</v>
      </c>
      <c r="C65" s="691" t="s">
        <v>400</v>
      </c>
      <c r="D65" s="689" t="s">
        <v>409</v>
      </c>
      <c r="E65" s="692" t="s">
        <v>125</v>
      </c>
      <c r="F65" s="906">
        <v>527232</v>
      </c>
      <c r="G65" s="694"/>
    </row>
    <row r="66" spans="1:7" ht="20.25" customHeight="1">
      <c r="A66" s="775" t="s">
        <v>210</v>
      </c>
      <c r="B66" s="755" t="s">
        <v>209</v>
      </c>
      <c r="C66" s="756" t="s">
        <v>400</v>
      </c>
      <c r="D66" s="757" t="s">
        <v>401</v>
      </c>
      <c r="E66" s="761"/>
      <c r="F66" s="903">
        <f>SUM(F67)</f>
        <v>713350</v>
      </c>
      <c r="G66" s="694"/>
    </row>
    <row r="67" spans="1:7" ht="31.5">
      <c r="A67" s="747" t="s">
        <v>212</v>
      </c>
      <c r="B67" s="748" t="s">
        <v>211</v>
      </c>
      <c r="C67" s="749" t="s">
        <v>400</v>
      </c>
      <c r="D67" s="750" t="s">
        <v>401</v>
      </c>
      <c r="E67" s="762"/>
      <c r="F67" s="972">
        <f>SUM(F68)</f>
        <v>713350</v>
      </c>
      <c r="G67" s="694"/>
    </row>
    <row r="68" spans="1:7" ht="31.5">
      <c r="A68" s="745" t="s">
        <v>182</v>
      </c>
      <c r="B68" s="759" t="s">
        <v>211</v>
      </c>
      <c r="C68" s="760" t="s">
        <v>400</v>
      </c>
      <c r="D68" s="746" t="s">
        <v>409</v>
      </c>
      <c r="E68" s="764"/>
      <c r="F68" s="971">
        <f>SUM(F69:F69)</f>
        <v>713350</v>
      </c>
      <c r="G68" s="694"/>
    </row>
    <row r="69" spans="1:7" ht="69" customHeight="1">
      <c r="A69" s="645" t="s">
        <v>130</v>
      </c>
      <c r="B69" s="690" t="s">
        <v>211</v>
      </c>
      <c r="C69" s="691" t="s">
        <v>400</v>
      </c>
      <c r="D69" s="689" t="s">
        <v>409</v>
      </c>
      <c r="E69" s="692" t="s">
        <v>125</v>
      </c>
      <c r="F69" s="906">
        <v>713350</v>
      </c>
      <c r="G69" s="694"/>
    </row>
    <row r="70" spans="1:7" ht="33" customHeight="1">
      <c r="A70" s="775" t="s">
        <v>420</v>
      </c>
      <c r="B70" s="755" t="s">
        <v>421</v>
      </c>
      <c r="C70" s="756" t="s">
        <v>400</v>
      </c>
      <c r="D70" s="757" t="s">
        <v>401</v>
      </c>
      <c r="E70" s="761"/>
      <c r="F70" s="903">
        <f>SUM(F71)</f>
        <v>61959</v>
      </c>
      <c r="G70" s="694"/>
    </row>
    <row r="71" spans="1:7" ht="20.25" customHeight="1">
      <c r="A71" s="747" t="s">
        <v>536</v>
      </c>
      <c r="B71" s="748" t="s">
        <v>537</v>
      </c>
      <c r="C71" s="749" t="s">
        <v>400</v>
      </c>
      <c r="D71" s="750" t="s">
        <v>401</v>
      </c>
      <c r="E71" s="762"/>
      <c r="F71" s="972">
        <f>SUM(F72)</f>
        <v>61959</v>
      </c>
      <c r="G71" s="694"/>
    </row>
    <row r="72" spans="1:7" ht="50.25" customHeight="1">
      <c r="A72" s="745" t="s">
        <v>538</v>
      </c>
      <c r="B72" s="759" t="s">
        <v>537</v>
      </c>
      <c r="C72" s="760" t="s">
        <v>400</v>
      </c>
      <c r="D72" s="746" t="s">
        <v>540</v>
      </c>
      <c r="E72" s="764"/>
      <c r="F72" s="971">
        <f>SUM(F73)</f>
        <v>61959</v>
      </c>
      <c r="G72" s="694"/>
    </row>
    <row r="73" spans="1:6" ht="20.25" customHeight="1">
      <c r="A73" s="645" t="s">
        <v>407</v>
      </c>
      <c r="B73" s="690" t="s">
        <v>537</v>
      </c>
      <c r="C73" s="691" t="s">
        <v>400</v>
      </c>
      <c r="D73" s="689" t="s">
        <v>540</v>
      </c>
      <c r="E73" s="692" t="s">
        <v>408</v>
      </c>
      <c r="F73" s="906">
        <v>61959</v>
      </c>
    </row>
    <row r="74" spans="1:6" ht="21" customHeight="1">
      <c r="A74" s="776" t="s">
        <v>219</v>
      </c>
      <c r="B74" s="755" t="s">
        <v>218</v>
      </c>
      <c r="C74" s="756" t="s">
        <v>400</v>
      </c>
      <c r="D74" s="757" t="s">
        <v>401</v>
      </c>
      <c r="E74" s="761"/>
      <c r="F74" s="903">
        <f>F75</f>
        <v>664270</v>
      </c>
    </row>
    <row r="75" spans="1:6" ht="19.5" customHeight="1">
      <c r="A75" s="777" t="s">
        <v>221</v>
      </c>
      <c r="B75" s="778" t="s">
        <v>220</v>
      </c>
      <c r="C75" s="779" t="s">
        <v>400</v>
      </c>
      <c r="D75" s="780" t="s">
        <v>401</v>
      </c>
      <c r="E75" s="781"/>
      <c r="F75" s="976">
        <f>SUM(F76+F78+F80)</f>
        <v>664270</v>
      </c>
    </row>
    <row r="76" spans="1:6" ht="34.5" customHeight="1">
      <c r="A76" s="782" t="s">
        <v>223</v>
      </c>
      <c r="B76" s="759" t="s">
        <v>220</v>
      </c>
      <c r="C76" s="760" t="s">
        <v>400</v>
      </c>
      <c r="D76" s="746" t="s">
        <v>422</v>
      </c>
      <c r="E76" s="764"/>
      <c r="F76" s="971">
        <f>F77</f>
        <v>92470</v>
      </c>
    </row>
    <row r="77" spans="1:6" ht="63">
      <c r="A77" s="645" t="s">
        <v>130</v>
      </c>
      <c r="B77" s="690" t="s">
        <v>220</v>
      </c>
      <c r="C77" s="691" t="s">
        <v>400</v>
      </c>
      <c r="D77" s="689" t="s">
        <v>422</v>
      </c>
      <c r="E77" s="692" t="s">
        <v>125</v>
      </c>
      <c r="F77" s="906">
        <v>92470</v>
      </c>
    </row>
    <row r="78" spans="1:6" ht="31.5" customHeight="1">
      <c r="A78" s="782" t="s">
        <v>303</v>
      </c>
      <c r="B78" s="759" t="s">
        <v>220</v>
      </c>
      <c r="C78" s="760" t="s">
        <v>400</v>
      </c>
      <c r="D78" s="746" t="s">
        <v>423</v>
      </c>
      <c r="E78" s="764"/>
      <c r="F78" s="971">
        <f>SUM(F79)</f>
        <v>15000</v>
      </c>
    </row>
    <row r="79" spans="1:6" ht="31.5">
      <c r="A79" s="124" t="s">
        <v>428</v>
      </c>
      <c r="B79" s="690" t="s">
        <v>220</v>
      </c>
      <c r="C79" s="691" t="s">
        <v>400</v>
      </c>
      <c r="D79" s="689" t="s">
        <v>423</v>
      </c>
      <c r="E79" s="692" t="s">
        <v>132</v>
      </c>
      <c r="F79" s="906">
        <v>15000</v>
      </c>
    </row>
    <row r="80" spans="1:6" ht="33" customHeight="1">
      <c r="A80" s="985" t="s">
        <v>161</v>
      </c>
      <c r="B80" s="759" t="s">
        <v>456</v>
      </c>
      <c r="C80" s="760" t="s">
        <v>400</v>
      </c>
      <c r="D80" s="746" t="s">
        <v>463</v>
      </c>
      <c r="E80" s="764"/>
      <c r="F80" s="971">
        <f>F81</f>
        <v>556800</v>
      </c>
    </row>
    <row r="81" spans="1:6" ht="18.75" customHeight="1">
      <c r="A81" s="644" t="s">
        <v>162</v>
      </c>
      <c r="B81" s="1008" t="s">
        <v>456</v>
      </c>
      <c r="C81" s="1009" t="s">
        <v>400</v>
      </c>
      <c r="D81" s="1006" t="s">
        <v>410</v>
      </c>
      <c r="E81" s="692" t="s">
        <v>163</v>
      </c>
      <c r="F81" s="906">
        <v>556800</v>
      </c>
    </row>
    <row r="82" spans="1:6" ht="16.5" customHeight="1">
      <c r="A82" s="775" t="s">
        <v>555</v>
      </c>
      <c r="B82" s="994" t="s">
        <v>581</v>
      </c>
      <c r="C82" s="1002" t="s">
        <v>400</v>
      </c>
      <c r="D82" s="757" t="s">
        <v>401</v>
      </c>
      <c r="E82" s="1004"/>
      <c r="F82" s="903">
        <v>2000</v>
      </c>
    </row>
    <row r="83" spans="1:6" ht="18" customHeight="1">
      <c r="A83" s="989" t="s">
        <v>556</v>
      </c>
      <c r="B83" s="995" t="s">
        <v>557</v>
      </c>
      <c r="C83" s="1003" t="s">
        <v>400</v>
      </c>
      <c r="D83" s="750" t="s">
        <v>401</v>
      </c>
      <c r="E83" s="1005"/>
      <c r="F83" s="972">
        <v>2000</v>
      </c>
    </row>
    <row r="84" spans="1:6" ht="19.5" customHeight="1">
      <c r="A84" s="611" t="s">
        <v>558</v>
      </c>
      <c r="B84" s="993" t="s">
        <v>557</v>
      </c>
      <c r="C84" s="1012" t="s">
        <v>400</v>
      </c>
      <c r="D84" s="746" t="s">
        <v>561</v>
      </c>
      <c r="E84" s="990"/>
      <c r="F84" s="971">
        <v>2000</v>
      </c>
    </row>
    <row r="85" spans="1:6" ht="18" customHeight="1">
      <c r="A85" s="612" t="s">
        <v>133</v>
      </c>
      <c r="B85" s="992" t="s">
        <v>594</v>
      </c>
      <c r="C85" s="1013" t="s">
        <v>400</v>
      </c>
      <c r="D85" s="689" t="s">
        <v>561</v>
      </c>
      <c r="E85" s="991" t="s">
        <v>134</v>
      </c>
      <c r="F85" s="906">
        <v>2000</v>
      </c>
    </row>
    <row r="86" spans="1:6" ht="32.25" customHeight="1">
      <c r="A86" s="775" t="s">
        <v>395</v>
      </c>
      <c r="B86" s="1010" t="s">
        <v>424</v>
      </c>
      <c r="C86" s="1011" t="s">
        <v>400</v>
      </c>
      <c r="D86" s="1007" t="s">
        <v>401</v>
      </c>
      <c r="E86" s="761"/>
      <c r="F86" s="903">
        <f>SUM(F87)</f>
        <v>1657270</v>
      </c>
    </row>
    <row r="87" spans="1:6" ht="31.5">
      <c r="A87" s="747" t="s">
        <v>396</v>
      </c>
      <c r="B87" s="748" t="s">
        <v>397</v>
      </c>
      <c r="C87" s="749" t="s">
        <v>400</v>
      </c>
      <c r="D87" s="750" t="s">
        <v>401</v>
      </c>
      <c r="E87" s="762"/>
      <c r="F87" s="972">
        <f>SUM(F88)</f>
        <v>1657270</v>
      </c>
    </row>
    <row r="88" spans="1:6" ht="33" customHeight="1">
      <c r="A88" s="745" t="s">
        <v>178</v>
      </c>
      <c r="B88" s="759" t="s">
        <v>397</v>
      </c>
      <c r="C88" s="760" t="s">
        <v>400</v>
      </c>
      <c r="D88" s="746" t="s">
        <v>403</v>
      </c>
      <c r="E88" s="764"/>
      <c r="F88" s="971">
        <f>F89+F90</f>
        <v>1657270</v>
      </c>
    </row>
    <row r="89" spans="1:6" ht="63">
      <c r="A89" s="645" t="s">
        <v>130</v>
      </c>
      <c r="B89" s="690" t="s">
        <v>397</v>
      </c>
      <c r="C89" s="691" t="s">
        <v>400</v>
      </c>
      <c r="D89" s="689" t="s">
        <v>403</v>
      </c>
      <c r="E89" s="692" t="s">
        <v>125</v>
      </c>
      <c r="F89" s="906">
        <v>1489270</v>
      </c>
    </row>
    <row r="90" spans="1:6" ht="31.5" customHeight="1">
      <c r="A90" s="124" t="s">
        <v>428</v>
      </c>
      <c r="B90" s="690" t="s">
        <v>397</v>
      </c>
      <c r="C90" s="691" t="s">
        <v>400</v>
      </c>
      <c r="D90" s="689" t="s">
        <v>403</v>
      </c>
      <c r="E90" s="692" t="s">
        <v>132</v>
      </c>
      <c r="F90" s="906">
        <v>168000</v>
      </c>
    </row>
  </sheetData>
  <sheetProtection/>
  <mergeCells count="15">
    <mergeCell ref="B42:D42"/>
    <mergeCell ref="A9:F9"/>
    <mergeCell ref="A2:F2"/>
    <mergeCell ref="A4:F4"/>
    <mergeCell ref="A5:F5"/>
    <mergeCell ref="A6:F6"/>
    <mergeCell ref="A12:F12"/>
    <mergeCell ref="B27:D27"/>
    <mergeCell ref="A10:F10"/>
    <mergeCell ref="A11:F11"/>
    <mergeCell ref="B14:D14"/>
    <mergeCell ref="B1:F1"/>
    <mergeCell ref="A3:G3"/>
    <mergeCell ref="A7:F7"/>
    <mergeCell ref="B41:D41"/>
  </mergeCells>
  <printOptions/>
  <pageMargins left="0.7086614173228347" right="0.31496062992125984" top="0.7480314960629921" bottom="0.7480314960629921" header="0.31496062992125984" footer="0.31496062992125984"/>
  <pageSetup blackAndWhite="1" horizontalDpi="600" verticalDpi="600" orientation="portrait" paperSize="9" scale="56" r:id="rId1"/>
  <rowBreaks count="2" manualBreakCount="2">
    <brk id="46" max="5" man="1"/>
    <brk id="6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T22"/>
  <sheetViews>
    <sheetView zoomScalePageLayoutView="0" workbookViewId="0" topLeftCell="A1">
      <selection activeCell="E15" sqref="E15"/>
    </sheetView>
  </sheetViews>
  <sheetFormatPr defaultColWidth="9.140625" defaultRowHeight="15"/>
  <cols>
    <col min="3" max="3" width="16.28125" style="0" customWidth="1"/>
    <col min="5" max="5" width="17.8515625" style="0" customWidth="1"/>
    <col min="7" max="7" width="50.7109375" style="0" customWidth="1"/>
  </cols>
  <sheetData>
    <row r="1" ht="15">
      <c r="D1" t="s">
        <v>518</v>
      </c>
    </row>
    <row r="2" ht="15">
      <c r="C2" t="s">
        <v>519</v>
      </c>
    </row>
    <row r="3" ht="15">
      <c r="C3" t="s">
        <v>532</v>
      </c>
    </row>
    <row r="4" ht="15">
      <c r="C4" t="s">
        <v>520</v>
      </c>
    </row>
    <row r="5" ht="15">
      <c r="C5" t="s">
        <v>533</v>
      </c>
    </row>
    <row r="7" ht="15">
      <c r="C7" t="s">
        <v>521</v>
      </c>
    </row>
    <row r="9" ht="15">
      <c r="A9" t="s">
        <v>522</v>
      </c>
    </row>
    <row r="10" ht="15">
      <c r="A10" t="s">
        <v>523</v>
      </c>
    </row>
    <row r="11" ht="15">
      <c r="C11" t="s">
        <v>524</v>
      </c>
    </row>
    <row r="14" spans="1:20" ht="25.5" customHeight="1">
      <c r="A14" s="1059" t="s">
        <v>525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</row>
    <row r="17" ht="15">
      <c r="F17" t="s">
        <v>374</v>
      </c>
    </row>
    <row r="18" spans="1:7" ht="45">
      <c r="A18" s="875"/>
      <c r="B18" s="875" t="s">
        <v>34</v>
      </c>
      <c r="C18" s="876" t="s">
        <v>526</v>
      </c>
      <c r="D18" s="875" t="s">
        <v>120</v>
      </c>
      <c r="E18" s="875" t="s">
        <v>527</v>
      </c>
      <c r="F18" s="875"/>
      <c r="G18" s="875"/>
    </row>
    <row r="19" spans="1:7" ht="30">
      <c r="A19" s="875"/>
      <c r="B19" s="875"/>
      <c r="C19" s="875"/>
      <c r="D19" s="875"/>
      <c r="E19" s="876" t="s">
        <v>528</v>
      </c>
      <c r="F19" s="875" t="s">
        <v>529</v>
      </c>
      <c r="G19" s="875"/>
    </row>
    <row r="20" spans="1:7" ht="15">
      <c r="A20" s="875"/>
      <c r="B20" s="875"/>
      <c r="C20" s="875"/>
      <c r="D20" s="875"/>
      <c r="E20" s="875"/>
      <c r="F20" s="875"/>
      <c r="G20" s="875"/>
    </row>
    <row r="21" spans="1:7" ht="41.25" customHeight="1">
      <c r="A21" s="875"/>
      <c r="B21" s="875">
        <v>1</v>
      </c>
      <c r="C21" s="876" t="s">
        <v>530</v>
      </c>
      <c r="D21" s="877">
        <v>60692</v>
      </c>
      <c r="E21" s="877">
        <v>50347</v>
      </c>
      <c r="F21" s="877">
        <v>10345</v>
      </c>
      <c r="G21" s="875"/>
    </row>
    <row r="22" spans="1:7" ht="15">
      <c r="A22" s="875"/>
      <c r="B22" s="875"/>
      <c r="C22" s="875" t="s">
        <v>531</v>
      </c>
      <c r="D22" s="877">
        <v>60692</v>
      </c>
      <c r="E22" s="877">
        <v>50347</v>
      </c>
      <c r="F22" s="877">
        <v>10345</v>
      </c>
      <c r="G22" s="875"/>
    </row>
  </sheetData>
  <sheetProtection/>
  <mergeCells count="1">
    <mergeCell ref="A14:T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view="pageBreakPreview" zoomScale="88" zoomScaleNormal="75" zoomScaleSheetLayoutView="88" zoomScalePageLayoutView="0" workbookViewId="0" topLeftCell="A1">
      <selection activeCell="D26" sqref="D26"/>
    </sheetView>
  </sheetViews>
  <sheetFormatPr defaultColWidth="9.140625" defaultRowHeight="15"/>
  <cols>
    <col min="1" max="1" width="35.57421875" style="78" customWidth="1"/>
    <col min="2" max="2" width="57.57421875" style="79" customWidth="1"/>
    <col min="3" max="3" width="12.7109375" style="79" customWidth="1"/>
    <col min="4" max="4" width="12.421875" style="80" customWidth="1"/>
    <col min="5" max="16384" width="9.140625" style="77" customWidth="1"/>
  </cols>
  <sheetData>
    <row r="1" spans="2:4" s="69" customFormat="1" ht="15">
      <c r="B1" s="1020" t="s">
        <v>1</v>
      </c>
      <c r="C1" s="1020"/>
      <c r="D1" s="1021"/>
    </row>
    <row r="2" spans="1:7" s="60" customFormat="1" ht="15.75" customHeight="1">
      <c r="A2" s="1018" t="s">
        <v>354</v>
      </c>
      <c r="B2" s="1018"/>
      <c r="C2" s="1018"/>
      <c r="D2" s="1018"/>
      <c r="E2" s="72"/>
      <c r="F2" s="72"/>
      <c r="G2" s="72"/>
    </row>
    <row r="3" spans="1:7" s="60" customFormat="1" ht="15.75" customHeight="1">
      <c r="A3" s="1018" t="s">
        <v>362</v>
      </c>
      <c r="B3" s="1018"/>
      <c r="C3" s="1018"/>
      <c r="D3" s="1018"/>
      <c r="E3" s="72"/>
      <c r="F3" s="72"/>
      <c r="G3" s="72"/>
    </row>
    <row r="4" spans="1:7" s="61" customFormat="1" ht="16.5" customHeight="1">
      <c r="A4" s="1014" t="s">
        <v>355</v>
      </c>
      <c r="B4" s="1014"/>
      <c r="C4" s="1014"/>
      <c r="D4" s="1014"/>
      <c r="E4" s="73"/>
      <c r="F4" s="73"/>
      <c r="G4" s="73"/>
    </row>
    <row r="5" spans="1:7" s="61" customFormat="1" ht="16.5" customHeight="1">
      <c r="A5" s="1014" t="s">
        <v>304</v>
      </c>
      <c r="B5" s="1014"/>
      <c r="C5" s="1014"/>
      <c r="D5" s="1014"/>
      <c r="E5" s="73"/>
      <c r="F5" s="73"/>
      <c r="G5" s="73"/>
    </row>
    <row r="6" spans="1:4" s="71" customFormat="1" ht="15.75">
      <c r="A6" s="68"/>
      <c r="B6" s="74"/>
      <c r="C6" s="74"/>
      <c r="D6" s="74"/>
    </row>
    <row r="7" spans="1:4" s="71" customFormat="1" ht="15.75">
      <c r="A7" s="68"/>
      <c r="B7" s="75"/>
      <c r="C7" s="75"/>
      <c r="D7" s="70"/>
    </row>
    <row r="8" spans="1:4" s="71" customFormat="1" ht="15.75">
      <c r="A8" s="1019" t="s">
        <v>2</v>
      </c>
      <c r="B8" s="1019"/>
      <c r="C8" s="1019"/>
      <c r="D8" s="1019"/>
    </row>
    <row r="9" spans="1:4" s="71" customFormat="1" ht="15.75">
      <c r="A9" s="1019" t="s">
        <v>311</v>
      </c>
      <c r="B9" s="1019"/>
      <c r="C9" s="1019"/>
      <c r="D9" s="1019"/>
    </row>
    <row r="10" spans="1:4" s="71" customFormat="1" ht="15.75">
      <c r="A10" s="68"/>
      <c r="B10" s="76"/>
      <c r="C10" s="76"/>
      <c r="D10" s="70"/>
    </row>
    <row r="11" spans="1:4" s="71" customFormat="1" ht="15.75">
      <c r="A11" s="68"/>
      <c r="D11" s="70" t="s">
        <v>232</v>
      </c>
    </row>
    <row r="12" spans="1:4" s="83" customFormat="1" ht="42" customHeight="1">
      <c r="A12" s="81" t="s">
        <v>116</v>
      </c>
      <c r="B12" s="81" t="s">
        <v>173</v>
      </c>
      <c r="C12" s="82" t="s">
        <v>230</v>
      </c>
      <c r="D12" s="82" t="s">
        <v>229</v>
      </c>
    </row>
    <row r="13" spans="1:4" s="83" customFormat="1" ht="56.25">
      <c r="A13" s="84" t="s">
        <v>3</v>
      </c>
      <c r="B13" s="85" t="s">
        <v>4</v>
      </c>
      <c r="C13" s="86">
        <f>C14+C19</f>
        <v>0</v>
      </c>
      <c r="D13" s="86">
        <f>D14+D19</f>
        <v>0</v>
      </c>
    </row>
    <row r="14" spans="1:4" s="83" customFormat="1" ht="37.5" hidden="1">
      <c r="A14" s="87" t="s">
        <v>5</v>
      </c>
      <c r="B14" s="88" t="s">
        <v>6</v>
      </c>
      <c r="C14" s="86">
        <f>+C15+C17</f>
        <v>0</v>
      </c>
      <c r="D14" s="86">
        <f>+D15+D17</f>
        <v>0</v>
      </c>
    </row>
    <row r="15" spans="1:4" s="83" customFormat="1" ht="56.25" hidden="1">
      <c r="A15" s="89" t="s">
        <v>7</v>
      </c>
      <c r="B15" s="90" t="s">
        <v>8</v>
      </c>
      <c r="C15" s="86">
        <f>C16</f>
        <v>0</v>
      </c>
      <c r="D15" s="86">
        <f>D16</f>
        <v>0</v>
      </c>
    </row>
    <row r="16" spans="1:4" s="83" customFormat="1" ht="72" customHeight="1" hidden="1">
      <c r="A16" s="89" t="s">
        <v>25</v>
      </c>
      <c r="B16" s="90" t="s">
        <v>26</v>
      </c>
      <c r="C16" s="91"/>
      <c r="D16" s="91"/>
    </row>
    <row r="17" spans="1:4" s="83" customFormat="1" ht="75" hidden="1">
      <c r="A17" s="89" t="s">
        <v>9</v>
      </c>
      <c r="B17" s="90" t="s">
        <v>10</v>
      </c>
      <c r="C17" s="86">
        <f>C18</f>
        <v>0</v>
      </c>
      <c r="D17" s="86">
        <f>D18</f>
        <v>0</v>
      </c>
    </row>
    <row r="18" spans="1:4" s="83" customFormat="1" ht="74.25" customHeight="1" hidden="1">
      <c r="A18" s="89" t="s">
        <v>27</v>
      </c>
      <c r="B18" s="90" t="s">
        <v>28</v>
      </c>
      <c r="C18" s="91">
        <v>0</v>
      </c>
      <c r="D18" s="91">
        <v>0</v>
      </c>
    </row>
    <row r="19" spans="1:4" s="83" customFormat="1" ht="37.5">
      <c r="A19" s="87" t="s">
        <v>11</v>
      </c>
      <c r="B19" s="88" t="s">
        <v>12</v>
      </c>
      <c r="C19" s="86">
        <f>C20+C24</f>
        <v>0</v>
      </c>
      <c r="D19" s="86">
        <f>D20+D24</f>
        <v>0</v>
      </c>
    </row>
    <row r="20" spans="1:4" s="83" customFormat="1" ht="18.75">
      <c r="A20" s="89" t="s">
        <v>13</v>
      </c>
      <c r="B20" s="90" t="s">
        <v>14</v>
      </c>
      <c r="C20" s="86">
        <f aca="true" t="shared" si="0" ref="C20:D22">C21</f>
        <v>-824.4</v>
      </c>
      <c r="D20" s="86">
        <f t="shared" si="0"/>
        <v>-557.5</v>
      </c>
    </row>
    <row r="21" spans="1:4" s="83" customFormat="1" ht="37.5">
      <c r="A21" s="89" t="s">
        <v>15</v>
      </c>
      <c r="B21" s="90" t="s">
        <v>16</v>
      </c>
      <c r="C21" s="86">
        <f t="shared" si="0"/>
        <v>-824.4</v>
      </c>
      <c r="D21" s="86">
        <f t="shared" si="0"/>
        <v>-557.5</v>
      </c>
    </row>
    <row r="22" spans="1:4" s="83" customFormat="1" ht="37.5">
      <c r="A22" s="89" t="s">
        <v>17</v>
      </c>
      <c r="B22" s="90" t="s">
        <v>18</v>
      </c>
      <c r="C22" s="86">
        <f t="shared" si="0"/>
        <v>-824.4</v>
      </c>
      <c r="D22" s="86">
        <f t="shared" si="0"/>
        <v>-557.5</v>
      </c>
    </row>
    <row r="23" spans="1:4" s="83" customFormat="1" ht="37.5">
      <c r="A23" s="89" t="s">
        <v>29</v>
      </c>
      <c r="B23" s="90" t="s">
        <v>32</v>
      </c>
      <c r="C23" s="91">
        <v>-824.4</v>
      </c>
      <c r="D23" s="91">
        <v>-557.5</v>
      </c>
    </row>
    <row r="24" spans="1:4" s="83" customFormat="1" ht="18.75">
      <c r="A24" s="89" t="s">
        <v>19</v>
      </c>
      <c r="B24" s="90" t="s">
        <v>20</v>
      </c>
      <c r="C24" s="86">
        <f aca="true" t="shared" si="1" ref="C24:D26">C25</f>
        <v>824.4</v>
      </c>
      <c r="D24" s="86">
        <f t="shared" si="1"/>
        <v>557.5</v>
      </c>
    </row>
    <row r="25" spans="1:4" s="83" customFormat="1" ht="37.5">
      <c r="A25" s="89" t="s">
        <v>21</v>
      </c>
      <c r="B25" s="90" t="s">
        <v>22</v>
      </c>
      <c r="C25" s="86">
        <f t="shared" si="1"/>
        <v>824.4</v>
      </c>
      <c r="D25" s="86">
        <f t="shared" si="1"/>
        <v>557.5</v>
      </c>
    </row>
    <row r="26" spans="1:4" s="83" customFormat="1" ht="37.5">
      <c r="A26" s="89" t="s">
        <v>23</v>
      </c>
      <c r="B26" s="90" t="s">
        <v>24</v>
      </c>
      <c r="C26" s="86">
        <f t="shared" si="1"/>
        <v>824.4</v>
      </c>
      <c r="D26" s="86">
        <f t="shared" si="1"/>
        <v>557.5</v>
      </c>
    </row>
    <row r="27" spans="1:4" s="83" customFormat="1" ht="37.5">
      <c r="A27" s="89" t="s">
        <v>30</v>
      </c>
      <c r="B27" s="90" t="s">
        <v>31</v>
      </c>
      <c r="C27" s="91">
        <v>824.4</v>
      </c>
      <c r="D27" s="91">
        <v>557.5</v>
      </c>
    </row>
    <row r="28" spans="1:4" s="83" customFormat="1" ht="37.5">
      <c r="A28" s="566"/>
      <c r="B28" s="567" t="s">
        <v>360</v>
      </c>
      <c r="C28" s="568">
        <f>SUM(C13)</f>
        <v>0</v>
      </c>
      <c r="D28" s="568">
        <f>SUM(D13)</f>
        <v>0</v>
      </c>
    </row>
    <row r="29" spans="1:4" s="83" customFormat="1" ht="18.75">
      <c r="A29" s="92"/>
      <c r="B29" s="93"/>
      <c r="C29" s="94"/>
      <c r="D29" s="94"/>
    </row>
    <row r="30" spans="1:4" s="83" customFormat="1" ht="18.75">
      <c r="A30" s="92"/>
      <c r="B30" s="93"/>
      <c r="C30" s="94"/>
      <c r="D30" s="94"/>
    </row>
    <row r="31" spans="1:4" s="83" customFormat="1" ht="18.75">
      <c r="A31" s="92"/>
      <c r="B31" s="93"/>
      <c r="C31" s="94"/>
      <c r="D31" s="94"/>
    </row>
    <row r="32" spans="1:4" s="83" customFormat="1" ht="18.75">
      <c r="A32" s="92"/>
      <c r="B32" s="93"/>
      <c r="C32" s="94"/>
      <c r="D32" s="94"/>
    </row>
    <row r="33" spans="1:4" s="83" customFormat="1" ht="18.75">
      <c r="A33" s="92"/>
      <c r="B33" s="93"/>
      <c r="C33" s="94"/>
      <c r="D33" s="94"/>
    </row>
    <row r="34" spans="1:4" s="83" customFormat="1" ht="18.75">
      <c r="A34" s="92"/>
      <c r="B34" s="93"/>
      <c r="C34" s="94"/>
      <c r="D34" s="94"/>
    </row>
    <row r="35" spans="1:4" s="83" customFormat="1" ht="18.75">
      <c r="A35" s="92"/>
      <c r="B35" s="93"/>
      <c r="C35" s="94"/>
      <c r="D35" s="94"/>
    </row>
    <row r="36" spans="1:4" s="83" customFormat="1" ht="18.75">
      <c r="A36" s="92"/>
      <c r="B36" s="93"/>
      <c r="C36" s="94"/>
      <c r="D36" s="94"/>
    </row>
    <row r="37" spans="1:4" s="83" customFormat="1" ht="18.75">
      <c r="A37" s="92"/>
      <c r="B37" s="93"/>
      <c r="C37" s="94"/>
      <c r="D37" s="94"/>
    </row>
    <row r="38" spans="1:4" s="83" customFormat="1" ht="18.75">
      <c r="A38" s="92"/>
      <c r="B38" s="93"/>
      <c r="C38" s="94"/>
      <c r="D38" s="94"/>
    </row>
    <row r="39" spans="1:4" s="83" customFormat="1" ht="18.75">
      <c r="A39" s="92"/>
      <c r="B39" s="93"/>
      <c r="C39" s="94"/>
      <c r="D39" s="94"/>
    </row>
    <row r="40" spans="1:4" s="83" customFormat="1" ht="18.75">
      <c r="A40" s="92"/>
      <c r="B40" s="93"/>
      <c r="C40" s="94"/>
      <c r="D40" s="94"/>
    </row>
    <row r="41" ht="15">
      <c r="C41" s="80"/>
    </row>
    <row r="42" ht="15">
      <c r="C42" s="80"/>
    </row>
    <row r="43" ht="15">
      <c r="C43" s="80"/>
    </row>
    <row r="44" ht="15">
      <c r="C44" s="80"/>
    </row>
    <row r="45" ht="15">
      <c r="C45" s="80"/>
    </row>
    <row r="46" ht="15">
      <c r="C46" s="80"/>
    </row>
    <row r="47" ht="15">
      <c r="C47" s="80"/>
    </row>
    <row r="48" ht="15">
      <c r="C48" s="80"/>
    </row>
    <row r="49" ht="15">
      <c r="C49" s="80"/>
    </row>
  </sheetData>
  <sheetProtection formatRows="0" autoFilter="0"/>
  <mergeCells count="7">
    <mergeCell ref="A5:D5"/>
    <mergeCell ref="A8:D8"/>
    <mergeCell ref="A9:D9"/>
    <mergeCell ref="B1:D1"/>
    <mergeCell ref="A2:D2"/>
    <mergeCell ref="A3:D3"/>
    <mergeCell ref="A4:D4"/>
  </mergeCells>
  <printOptions horizontalCentered="1"/>
  <pageMargins left="0.5511811023622047" right="0.2755905511811024" top="0.3937007874015748" bottom="0.2362204724409449" header="0.2755905511811024" footer="0.35433070866141736"/>
  <pageSetup blackAndWhite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83"/>
  <sheetViews>
    <sheetView view="pageBreakPreview" zoomScaleSheetLayoutView="100" zoomScalePageLayoutView="0" workbookViewId="0" topLeftCell="A4">
      <selection activeCell="A6" sqref="A6:C6"/>
    </sheetView>
  </sheetViews>
  <sheetFormatPr defaultColWidth="8.8515625" defaultRowHeight="15"/>
  <cols>
    <col min="1" max="1" width="31.00390625" style="147" customWidth="1"/>
    <col min="2" max="2" width="75.28125" style="148" customWidth="1"/>
    <col min="3" max="3" width="21.00390625" style="131" customWidth="1"/>
    <col min="4" max="16384" width="8.8515625" style="129" customWidth="1"/>
  </cols>
  <sheetData>
    <row r="1" spans="1:6" s="60" customFormat="1" ht="15.75" customHeight="1">
      <c r="A1" s="1026" t="s">
        <v>598</v>
      </c>
      <c r="B1" s="1026"/>
      <c r="C1" s="1026"/>
      <c r="D1" s="72"/>
      <c r="E1" s="72"/>
      <c r="F1" s="72"/>
    </row>
    <row r="2" spans="1:6" s="60" customFormat="1" ht="15.75" customHeight="1">
      <c r="A2" s="1026" t="s">
        <v>467</v>
      </c>
      <c r="B2" s="1026"/>
      <c r="C2" s="1026"/>
      <c r="D2" s="72"/>
      <c r="E2" s="72"/>
      <c r="F2" s="72"/>
    </row>
    <row r="3" spans="1:6" s="60" customFormat="1" ht="15.75" customHeight="1">
      <c r="A3" s="1026" t="s">
        <v>602</v>
      </c>
      <c r="B3" s="1026"/>
      <c r="C3" s="1026"/>
      <c r="D3" s="72"/>
      <c r="E3" s="72"/>
      <c r="F3" s="72"/>
    </row>
    <row r="4" spans="1:6" s="61" customFormat="1" ht="16.5" customHeight="1">
      <c r="A4" s="1025" t="s">
        <v>468</v>
      </c>
      <c r="B4" s="1025"/>
      <c r="C4" s="1025"/>
      <c r="D4" s="73"/>
      <c r="E4" s="73"/>
      <c r="F4" s="73"/>
    </row>
    <row r="5" spans="1:6" s="61" customFormat="1" ht="16.5" customHeight="1">
      <c r="A5" s="1025" t="s">
        <v>582</v>
      </c>
      <c r="B5" s="1025"/>
      <c r="C5" s="1025"/>
      <c r="D5" s="73"/>
      <c r="E5" s="73"/>
      <c r="F5" s="73"/>
    </row>
    <row r="6" spans="1:3" ht="15.75">
      <c r="A6" s="1024" t="s">
        <v>606</v>
      </c>
      <c r="B6" s="1024"/>
      <c r="C6" s="1024"/>
    </row>
    <row r="7" ht="18.75">
      <c r="D7" s="132"/>
    </row>
    <row r="8" spans="1:4" s="133" customFormat="1" ht="17.25">
      <c r="A8" s="1028" t="s">
        <v>578</v>
      </c>
      <c r="B8" s="1028"/>
      <c r="C8" s="1028"/>
      <c r="D8" s="134"/>
    </row>
    <row r="9" spans="1:3" s="133" customFormat="1" ht="17.25">
      <c r="A9" s="1027" t="s">
        <v>442</v>
      </c>
      <c r="B9" s="1027"/>
      <c r="C9" s="1027"/>
    </row>
    <row r="10" spans="1:3" s="133" customFormat="1" ht="17.25">
      <c r="A10" s="565"/>
      <c r="B10" s="565" t="s">
        <v>584</v>
      </c>
      <c r="C10" s="565"/>
    </row>
    <row r="11" ht="18.75">
      <c r="C11" s="131" t="s">
        <v>374</v>
      </c>
    </row>
    <row r="12" spans="1:3" s="135" customFormat="1" ht="63" customHeight="1">
      <c r="A12" s="137" t="s">
        <v>233</v>
      </c>
      <c r="B12" s="138" t="s">
        <v>234</v>
      </c>
      <c r="C12" s="139" t="s">
        <v>513</v>
      </c>
    </row>
    <row r="13" spans="1:3" ht="18.75" customHeight="1">
      <c r="A13" s="1022" t="s">
        <v>112</v>
      </c>
      <c r="B13" s="1023"/>
      <c r="C13" s="590">
        <f>C14+C34</f>
        <v>4840899</v>
      </c>
    </row>
    <row r="14" spans="1:3" ht="20.25" customHeight="1">
      <c r="A14" s="150" t="s">
        <v>68</v>
      </c>
      <c r="B14" s="151" t="s">
        <v>235</v>
      </c>
      <c r="C14" s="589">
        <f>C15+C19+C22+C30</f>
        <v>2210178</v>
      </c>
    </row>
    <row r="15" spans="1:3" ht="16.5" customHeight="1">
      <c r="A15" s="153" t="s">
        <v>236</v>
      </c>
      <c r="B15" s="154" t="s">
        <v>237</v>
      </c>
      <c r="C15" s="588">
        <f>C16</f>
        <v>48621</v>
      </c>
    </row>
    <row r="16" spans="1:3" ht="18.75" customHeight="1">
      <c r="A16" s="167" t="s">
        <v>238</v>
      </c>
      <c r="B16" s="168" t="s">
        <v>239</v>
      </c>
      <c r="C16" s="587">
        <f>C17+C18</f>
        <v>48621</v>
      </c>
    </row>
    <row r="17" spans="1:3" ht="92.25" customHeight="1">
      <c r="A17" s="140" t="s">
        <v>240</v>
      </c>
      <c r="B17" s="141" t="s">
        <v>454</v>
      </c>
      <c r="C17" s="586">
        <v>48583</v>
      </c>
    </row>
    <row r="18" spans="1:3" ht="62.25" customHeight="1">
      <c r="A18" s="121" t="s">
        <v>425</v>
      </c>
      <c r="B18" s="784" t="s">
        <v>455</v>
      </c>
      <c r="C18" s="586">
        <v>38</v>
      </c>
    </row>
    <row r="19" spans="1:3" ht="23.25" customHeight="1">
      <c r="A19" s="198" t="s">
        <v>276</v>
      </c>
      <c r="B19" s="204" t="s">
        <v>258</v>
      </c>
      <c r="C19" s="895">
        <f>C20</f>
        <v>302580</v>
      </c>
    </row>
    <row r="20" spans="1:3" ht="19.5" customHeight="1">
      <c r="A20" s="205" t="s">
        <v>277</v>
      </c>
      <c r="B20" s="206" t="s">
        <v>259</v>
      </c>
      <c r="C20" s="592">
        <f>C21</f>
        <v>302580</v>
      </c>
    </row>
    <row r="21" spans="1:3" ht="18.75" customHeight="1">
      <c r="A21" s="207" t="s">
        <v>278</v>
      </c>
      <c r="B21" s="208" t="s">
        <v>259</v>
      </c>
      <c r="C21" s="591">
        <v>302580</v>
      </c>
    </row>
    <row r="22" spans="1:3" s="136" customFormat="1" ht="18.75">
      <c r="A22" s="153" t="s">
        <v>70</v>
      </c>
      <c r="B22" s="154" t="s">
        <v>71</v>
      </c>
      <c r="C22" s="588">
        <f>C23+C25</f>
        <v>1276737</v>
      </c>
    </row>
    <row r="23" spans="1:3" s="136" customFormat="1" ht="19.5" customHeight="1">
      <c r="A23" s="167" t="s">
        <v>72</v>
      </c>
      <c r="B23" s="168" t="s">
        <v>73</v>
      </c>
      <c r="C23" s="587">
        <f>C24</f>
        <v>40601</v>
      </c>
    </row>
    <row r="24" spans="1:3" ht="60.75" customHeight="1">
      <c r="A24" s="140" t="s">
        <v>74</v>
      </c>
      <c r="B24" s="783" t="s">
        <v>427</v>
      </c>
      <c r="C24" s="586">
        <v>40601</v>
      </c>
    </row>
    <row r="25" spans="1:3" ht="17.25" customHeight="1">
      <c r="A25" s="167" t="s">
        <v>76</v>
      </c>
      <c r="B25" s="168" t="s">
        <v>77</v>
      </c>
      <c r="C25" s="587">
        <f>C26+C28</f>
        <v>1236136</v>
      </c>
    </row>
    <row r="26" spans="1:3" ht="18.75">
      <c r="A26" s="160" t="s">
        <v>552</v>
      </c>
      <c r="B26" s="161" t="s">
        <v>373</v>
      </c>
      <c r="C26" s="593">
        <f>C27</f>
        <v>1036136</v>
      </c>
    </row>
    <row r="27" spans="1:3" ht="46.5" customHeight="1">
      <c r="A27" s="140" t="s">
        <v>367</v>
      </c>
      <c r="B27" s="584" t="s">
        <v>576</v>
      </c>
      <c r="C27" s="586">
        <v>1036136</v>
      </c>
    </row>
    <row r="28" spans="1:3" ht="18.75">
      <c r="A28" s="160" t="s">
        <v>368</v>
      </c>
      <c r="B28" s="161" t="s">
        <v>372</v>
      </c>
      <c r="C28" s="593">
        <f>C29</f>
        <v>200000</v>
      </c>
    </row>
    <row r="29" spans="1:3" ht="37.5">
      <c r="A29" s="140" t="s">
        <v>369</v>
      </c>
      <c r="B29" s="584" t="s">
        <v>577</v>
      </c>
      <c r="C29" s="586">
        <v>200000</v>
      </c>
    </row>
    <row r="30" spans="1:3" ht="60" customHeight="1">
      <c r="A30" s="172" t="s">
        <v>243</v>
      </c>
      <c r="B30" s="154" t="s">
        <v>90</v>
      </c>
      <c r="C30" s="588">
        <f>C31</f>
        <v>582240</v>
      </c>
    </row>
    <row r="31" spans="1:3" ht="112.5">
      <c r="A31" s="167" t="s">
        <v>244</v>
      </c>
      <c r="B31" s="211" t="s">
        <v>91</v>
      </c>
      <c r="C31" s="587">
        <f>C32</f>
        <v>582240</v>
      </c>
    </row>
    <row r="32" spans="1:3" ht="93.75">
      <c r="A32" s="160" t="s">
        <v>279</v>
      </c>
      <c r="B32" s="212" t="s">
        <v>280</v>
      </c>
      <c r="C32" s="593">
        <f>C33</f>
        <v>582240</v>
      </c>
    </row>
    <row r="33" spans="1:3" ht="96" customHeight="1">
      <c r="A33" s="140" t="s">
        <v>250</v>
      </c>
      <c r="B33" s="141" t="s">
        <v>549</v>
      </c>
      <c r="C33" s="586">
        <v>582240</v>
      </c>
    </row>
    <row r="34" spans="1:3" ht="33" customHeight="1">
      <c r="A34" s="150" t="s">
        <v>57</v>
      </c>
      <c r="B34" s="176" t="s">
        <v>93</v>
      </c>
      <c r="C34" s="598">
        <f>C35+C50</f>
        <v>2630721</v>
      </c>
    </row>
    <row r="35" spans="1:3" ht="37.5">
      <c r="A35" s="183" t="s">
        <v>58</v>
      </c>
      <c r="B35" s="184" t="s">
        <v>94</v>
      </c>
      <c r="C35" s="597">
        <f>C36+C41+C44+C47</f>
        <v>2630721</v>
      </c>
    </row>
    <row r="36" spans="1:3" ht="39" customHeight="1">
      <c r="A36" s="156" t="s">
        <v>502</v>
      </c>
      <c r="B36" s="227" t="s">
        <v>543</v>
      </c>
      <c r="C36" s="596">
        <f>C37+C39</f>
        <v>1146127</v>
      </c>
    </row>
    <row r="37" spans="1:3" ht="39.75" customHeight="1">
      <c r="A37" s="158" t="s">
        <v>550</v>
      </c>
      <c r="B37" s="215" t="s">
        <v>544</v>
      </c>
      <c r="C37" s="595">
        <f>C38</f>
        <v>682842</v>
      </c>
    </row>
    <row r="38" spans="1:3" ht="35.25" customHeight="1">
      <c r="A38" s="213" t="s">
        <v>551</v>
      </c>
      <c r="B38" s="141" t="s">
        <v>437</v>
      </c>
      <c r="C38" s="594">
        <v>682842</v>
      </c>
    </row>
    <row r="39" spans="1:3" ht="57" customHeight="1">
      <c r="A39" s="214" t="s">
        <v>516</v>
      </c>
      <c r="B39" s="25" t="s">
        <v>545</v>
      </c>
      <c r="C39" s="799">
        <f>C40</f>
        <v>463285</v>
      </c>
    </row>
    <row r="40" spans="1:3" ht="57" customHeight="1">
      <c r="A40" s="140" t="s">
        <v>517</v>
      </c>
      <c r="B40" s="146" t="s">
        <v>546</v>
      </c>
      <c r="C40" s="594">
        <v>463285</v>
      </c>
    </row>
    <row r="41" spans="1:3" ht="46.5" customHeight="1">
      <c r="A41" s="156" t="s">
        <v>503</v>
      </c>
      <c r="B41" s="157" t="s">
        <v>547</v>
      </c>
      <c r="C41" s="596">
        <f>C42</f>
        <v>231242</v>
      </c>
    </row>
    <row r="42" spans="1:3" ht="27.75" customHeight="1">
      <c r="A42" s="158" t="s">
        <v>504</v>
      </c>
      <c r="B42" s="25" t="s">
        <v>63</v>
      </c>
      <c r="C42" s="595">
        <f>C43</f>
        <v>231242</v>
      </c>
    </row>
    <row r="43" spans="1:3" ht="25.5" customHeight="1">
      <c r="A43" s="140" t="s">
        <v>505</v>
      </c>
      <c r="B43" s="141" t="s">
        <v>438</v>
      </c>
      <c r="C43" s="594">
        <v>231242</v>
      </c>
    </row>
    <row r="44" spans="1:3" ht="42.75" customHeight="1">
      <c r="A44" s="156" t="s">
        <v>506</v>
      </c>
      <c r="B44" s="157" t="s">
        <v>548</v>
      </c>
      <c r="C44" s="596">
        <f>C45</f>
        <v>92470</v>
      </c>
    </row>
    <row r="45" spans="1:3" ht="58.5" customHeight="1">
      <c r="A45" s="158" t="s">
        <v>507</v>
      </c>
      <c r="B45" s="25" t="s">
        <v>587</v>
      </c>
      <c r="C45" s="595">
        <f>C46</f>
        <v>92470</v>
      </c>
    </row>
    <row r="46" spans="1:3" ht="72" customHeight="1">
      <c r="A46" s="140" t="s">
        <v>508</v>
      </c>
      <c r="B46" s="141" t="s">
        <v>588</v>
      </c>
      <c r="C46" s="594">
        <v>92470</v>
      </c>
    </row>
    <row r="47" spans="1:3" ht="15.75" customHeight="1">
      <c r="A47" s="181" t="s">
        <v>509</v>
      </c>
      <c r="B47" s="182" t="s">
        <v>111</v>
      </c>
      <c r="C47" s="599">
        <f>C49</f>
        <v>1160882</v>
      </c>
    </row>
    <row r="48" spans="1:3" ht="79.5" customHeight="1">
      <c r="A48" s="216" t="s">
        <v>510</v>
      </c>
      <c r="B48" s="218" t="s">
        <v>288</v>
      </c>
      <c r="C48" s="595">
        <f>C49</f>
        <v>1160882</v>
      </c>
    </row>
    <row r="49" spans="1:3" ht="94.5" customHeight="1">
      <c r="A49" s="145" t="s">
        <v>511</v>
      </c>
      <c r="B49" s="146" t="s">
        <v>553</v>
      </c>
      <c r="C49" s="998">
        <v>1160882</v>
      </c>
    </row>
    <row r="50" spans="1:3" ht="25.5" customHeight="1" hidden="1">
      <c r="A50" s="186" t="s">
        <v>66</v>
      </c>
      <c r="B50" s="187" t="s">
        <v>67</v>
      </c>
      <c r="C50" s="815">
        <f>SUM(C51)</f>
        <v>0</v>
      </c>
    </row>
    <row r="51" spans="1:3" s="126" customFormat="1" ht="27" customHeight="1" hidden="1">
      <c r="A51" s="219" t="s">
        <v>291</v>
      </c>
      <c r="B51" s="220" t="s">
        <v>0</v>
      </c>
      <c r="C51" s="816">
        <f>SUM(C52)</f>
        <v>0</v>
      </c>
    </row>
    <row r="52" spans="1:3" ht="18.75" hidden="1">
      <c r="A52" s="197" t="s">
        <v>248</v>
      </c>
      <c r="B52" s="192" t="s">
        <v>249</v>
      </c>
      <c r="C52" s="817">
        <v>0</v>
      </c>
    </row>
    <row r="54" ht="18.75">
      <c r="C54" s="149"/>
    </row>
    <row r="55" ht="18.75">
      <c r="C55" s="149"/>
    </row>
    <row r="56" ht="18.75">
      <c r="C56" s="149"/>
    </row>
    <row r="57" ht="18.75">
      <c r="C57" s="149"/>
    </row>
    <row r="58" ht="18.75">
      <c r="C58" s="149"/>
    </row>
    <row r="59" ht="18.75">
      <c r="C59" s="149"/>
    </row>
    <row r="60" ht="18.75">
      <c r="C60" s="149"/>
    </row>
    <row r="61" ht="18.75">
      <c r="C61" s="149"/>
    </row>
    <row r="62" ht="18.75">
      <c r="C62" s="149"/>
    </row>
    <row r="63" ht="18.75">
      <c r="C63" s="149"/>
    </row>
    <row r="64" ht="18.75">
      <c r="C64" s="149"/>
    </row>
    <row r="65" ht="18.75">
      <c r="C65" s="149"/>
    </row>
    <row r="66" ht="18.75">
      <c r="C66" s="149"/>
    </row>
    <row r="67" ht="18.75">
      <c r="C67" s="149"/>
    </row>
    <row r="68" ht="18.75">
      <c r="C68" s="149"/>
    </row>
    <row r="69" ht="18.75">
      <c r="C69" s="149"/>
    </row>
    <row r="70" ht="18.75">
      <c r="C70" s="149"/>
    </row>
    <row r="71" ht="18.75">
      <c r="C71" s="149"/>
    </row>
    <row r="72" ht="18.75">
      <c r="C72" s="149"/>
    </row>
    <row r="73" ht="18.75">
      <c r="C73" s="149"/>
    </row>
    <row r="74" ht="18.75">
      <c r="C74" s="149"/>
    </row>
    <row r="75" ht="18.75">
      <c r="C75" s="149"/>
    </row>
    <row r="76" ht="18.75">
      <c r="C76" s="149"/>
    </row>
    <row r="77" ht="18.75">
      <c r="C77" s="149"/>
    </row>
    <row r="78" ht="18.75">
      <c r="C78" s="149"/>
    </row>
    <row r="79" ht="18.75">
      <c r="C79" s="149"/>
    </row>
    <row r="80" ht="18.75">
      <c r="C80" s="149"/>
    </row>
    <row r="81" ht="18.75">
      <c r="C81" s="149"/>
    </row>
    <row r="82" ht="18.75">
      <c r="C82" s="149"/>
    </row>
    <row r="83" ht="18.75">
      <c r="C83" s="149"/>
    </row>
    <row r="84" ht="18.75">
      <c r="C84" s="149"/>
    </row>
    <row r="85" ht="18.75">
      <c r="C85" s="149"/>
    </row>
    <row r="86" ht="18.75">
      <c r="C86" s="149"/>
    </row>
    <row r="87" ht="18.75">
      <c r="C87" s="149"/>
    </row>
    <row r="88" ht="18.75">
      <c r="C88" s="149"/>
    </row>
    <row r="89" ht="18.75">
      <c r="C89" s="149"/>
    </row>
    <row r="90" ht="18.75">
      <c r="C90" s="149"/>
    </row>
    <row r="91" ht="18.75">
      <c r="C91" s="149"/>
    </row>
    <row r="92" ht="18.75">
      <c r="C92" s="149"/>
    </row>
    <row r="93" ht="18.75">
      <c r="C93" s="149"/>
    </row>
    <row r="94" ht="18.75">
      <c r="C94" s="149"/>
    </row>
    <row r="95" ht="18.75">
      <c r="C95" s="149"/>
    </row>
    <row r="96" ht="18.75">
      <c r="C96" s="149"/>
    </row>
    <row r="97" ht="18.75">
      <c r="C97" s="149"/>
    </row>
    <row r="98" ht="18.75">
      <c r="C98" s="149"/>
    </row>
    <row r="99" ht="18.75">
      <c r="C99" s="149"/>
    </row>
    <row r="100" ht="18.75">
      <c r="C100" s="149"/>
    </row>
    <row r="101" ht="18.75">
      <c r="C101" s="149"/>
    </row>
    <row r="102" ht="18.75">
      <c r="C102" s="149"/>
    </row>
    <row r="103" ht="18.75">
      <c r="C103" s="149"/>
    </row>
    <row r="104" ht="18.75">
      <c r="C104" s="149"/>
    </row>
    <row r="105" ht="18.75">
      <c r="C105" s="149"/>
    </row>
    <row r="106" ht="18.75">
      <c r="C106" s="149"/>
    </row>
    <row r="107" ht="18.75">
      <c r="C107" s="149"/>
    </row>
    <row r="108" ht="18.75">
      <c r="C108" s="149"/>
    </row>
    <row r="109" ht="18.75">
      <c r="C109" s="149"/>
    </row>
    <row r="110" ht="18.75">
      <c r="C110" s="149"/>
    </row>
    <row r="111" ht="18.75">
      <c r="C111" s="149"/>
    </row>
    <row r="112" ht="18.75">
      <c r="C112" s="149"/>
    </row>
    <row r="113" ht="18.75">
      <c r="C113" s="149"/>
    </row>
    <row r="114" ht="18.75">
      <c r="C114" s="149"/>
    </row>
    <row r="115" ht="18.75">
      <c r="C115" s="149"/>
    </row>
    <row r="116" ht="18.75">
      <c r="C116" s="149"/>
    </row>
    <row r="117" ht="18.75">
      <c r="C117" s="149"/>
    </row>
    <row r="118" ht="18.75">
      <c r="C118" s="149"/>
    </row>
    <row r="119" ht="18.75">
      <c r="C119" s="149"/>
    </row>
    <row r="120" ht="18.75">
      <c r="C120" s="149"/>
    </row>
    <row r="121" ht="18.75">
      <c r="C121" s="149"/>
    </row>
    <row r="122" ht="18.75">
      <c r="C122" s="149"/>
    </row>
    <row r="123" ht="18.75">
      <c r="C123" s="149"/>
    </row>
    <row r="124" ht="18.75">
      <c r="C124" s="149"/>
    </row>
    <row r="125" ht="18.75">
      <c r="C125" s="149"/>
    </row>
    <row r="126" ht="18.75">
      <c r="C126" s="149"/>
    </row>
    <row r="127" ht="18.75">
      <c r="C127" s="149"/>
    </row>
    <row r="128" ht="18.75">
      <c r="C128" s="149"/>
    </row>
    <row r="129" ht="18.75">
      <c r="C129" s="149"/>
    </row>
    <row r="130" ht="18.75">
      <c r="C130" s="149"/>
    </row>
    <row r="131" ht="18.75">
      <c r="C131" s="149"/>
    </row>
    <row r="132" ht="18.75">
      <c r="C132" s="149"/>
    </row>
    <row r="133" ht="18.75">
      <c r="C133" s="149"/>
    </row>
    <row r="134" ht="18.75">
      <c r="C134" s="149"/>
    </row>
    <row r="135" ht="18.75">
      <c r="C135" s="149"/>
    </row>
    <row r="136" ht="18.75">
      <c r="C136" s="149"/>
    </row>
    <row r="137" ht="18.75">
      <c r="C137" s="149"/>
    </row>
    <row r="138" ht="18.75">
      <c r="C138" s="149"/>
    </row>
    <row r="139" ht="18.75">
      <c r="C139" s="149"/>
    </row>
    <row r="140" ht="18.75">
      <c r="C140" s="149"/>
    </row>
    <row r="141" ht="18.75">
      <c r="C141" s="149"/>
    </row>
    <row r="142" ht="18.75">
      <c r="C142" s="149"/>
    </row>
    <row r="143" ht="18.75">
      <c r="C143" s="149"/>
    </row>
    <row r="144" ht="18.75">
      <c r="C144" s="149"/>
    </row>
    <row r="145" ht="18.75">
      <c r="C145" s="149"/>
    </row>
    <row r="146" ht="18.75">
      <c r="C146" s="149"/>
    </row>
    <row r="147" ht="18.75">
      <c r="C147" s="149"/>
    </row>
    <row r="148" ht="18.75">
      <c r="C148" s="149"/>
    </row>
    <row r="149" ht="18.75">
      <c r="C149" s="149"/>
    </row>
    <row r="150" ht="18.75">
      <c r="C150" s="149"/>
    </row>
    <row r="151" ht="18.75">
      <c r="C151" s="149"/>
    </row>
    <row r="152" ht="18.75">
      <c r="C152" s="149"/>
    </row>
    <row r="153" ht="18.75">
      <c r="C153" s="149"/>
    </row>
    <row r="154" ht="18.75">
      <c r="C154" s="149"/>
    </row>
    <row r="155" ht="18.75">
      <c r="C155" s="149"/>
    </row>
    <row r="156" ht="18.75">
      <c r="C156" s="149"/>
    </row>
    <row r="157" ht="18.75">
      <c r="C157" s="149"/>
    </row>
    <row r="158" ht="18.75">
      <c r="C158" s="149"/>
    </row>
    <row r="159" ht="18.75">
      <c r="C159" s="149"/>
    </row>
    <row r="160" ht="18.75">
      <c r="C160" s="149"/>
    </row>
    <row r="161" ht="18.75">
      <c r="C161" s="149"/>
    </row>
    <row r="162" ht="18.75">
      <c r="C162" s="149"/>
    </row>
    <row r="163" ht="18.75">
      <c r="C163" s="149"/>
    </row>
    <row r="164" ht="18.75">
      <c r="C164" s="149"/>
    </row>
    <row r="165" ht="18.75">
      <c r="C165" s="149"/>
    </row>
    <row r="166" ht="18.75">
      <c r="C166" s="149"/>
    </row>
    <row r="167" ht="18.75">
      <c r="C167" s="149"/>
    </row>
    <row r="168" ht="18.75">
      <c r="C168" s="149"/>
    </row>
    <row r="169" ht="18.75">
      <c r="C169" s="149"/>
    </row>
    <row r="170" ht="18.75">
      <c r="C170" s="149"/>
    </row>
    <row r="171" ht="18.75">
      <c r="C171" s="149"/>
    </row>
    <row r="172" ht="18.75">
      <c r="C172" s="149"/>
    </row>
    <row r="173" ht="18.75">
      <c r="C173" s="149"/>
    </row>
    <row r="174" ht="18.75">
      <c r="C174" s="149"/>
    </row>
    <row r="175" ht="18.75">
      <c r="C175" s="149"/>
    </row>
    <row r="176" ht="18.75">
      <c r="C176" s="149"/>
    </row>
    <row r="177" ht="18.75">
      <c r="C177" s="149"/>
    </row>
    <row r="178" ht="18.75">
      <c r="C178" s="149"/>
    </row>
    <row r="179" ht="18.75">
      <c r="C179" s="149"/>
    </row>
    <row r="180" ht="18.75">
      <c r="C180" s="149"/>
    </row>
    <row r="181" ht="18.75">
      <c r="C181" s="149"/>
    </row>
    <row r="182" ht="18.75">
      <c r="C182" s="149"/>
    </row>
    <row r="183" ht="18.75">
      <c r="C183" s="149"/>
    </row>
  </sheetData>
  <sheetProtection formatRows="0" autoFilter="0"/>
  <mergeCells count="9">
    <mergeCell ref="A13:B13"/>
    <mergeCell ref="A6:C6"/>
    <mergeCell ref="A4:C4"/>
    <mergeCell ref="A5:C5"/>
    <mergeCell ref="A1:C1"/>
    <mergeCell ref="A2:C2"/>
    <mergeCell ref="A3:C3"/>
    <mergeCell ref="A9:C9"/>
    <mergeCell ref="A8:C8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3"/>
  <sheetViews>
    <sheetView view="pageBreakPreview" zoomScaleSheetLayoutView="100" zoomScalePageLayoutView="0" workbookViewId="0" topLeftCell="A8">
      <selection activeCell="D56" sqref="D56"/>
    </sheetView>
  </sheetViews>
  <sheetFormatPr defaultColWidth="8.8515625" defaultRowHeight="15"/>
  <cols>
    <col min="1" max="1" width="29.57421875" style="128" customWidth="1"/>
    <col min="2" max="2" width="66.421875" style="130" customWidth="1"/>
    <col min="3" max="3" width="11.7109375" style="130" customWidth="1"/>
    <col min="4" max="4" width="11.28125" style="131" customWidth="1"/>
    <col min="5" max="16384" width="8.8515625" style="129" customWidth="1"/>
  </cols>
  <sheetData>
    <row r="1" spans="1:7" s="60" customFormat="1" ht="15.75" customHeight="1">
      <c r="A1" s="1018" t="s">
        <v>113</v>
      </c>
      <c r="B1" s="1018"/>
      <c r="C1" s="1018"/>
      <c r="D1" s="1018"/>
      <c r="E1" s="72"/>
      <c r="F1" s="72"/>
      <c r="G1" s="72"/>
    </row>
    <row r="2" spans="1:7" s="60" customFormat="1" ht="15.75" customHeight="1">
      <c r="A2" s="1018" t="s">
        <v>356</v>
      </c>
      <c r="B2" s="1018"/>
      <c r="C2" s="1018"/>
      <c r="D2" s="1018"/>
      <c r="E2" s="72"/>
      <c r="F2" s="72"/>
      <c r="G2" s="72"/>
    </row>
    <row r="3" spans="1:7" s="60" customFormat="1" ht="15.75" customHeight="1">
      <c r="A3" s="1018" t="s">
        <v>362</v>
      </c>
      <c r="B3" s="1018"/>
      <c r="C3" s="1018"/>
      <c r="D3" s="1018"/>
      <c r="E3" s="72"/>
      <c r="F3" s="72"/>
      <c r="G3" s="72"/>
    </row>
    <row r="4" spans="1:7" s="61" customFormat="1" ht="16.5" customHeight="1">
      <c r="A4" s="1014" t="s">
        <v>357</v>
      </c>
      <c r="B4" s="1014"/>
      <c r="C4" s="1014"/>
      <c r="D4" s="1014"/>
      <c r="E4" s="73"/>
      <c r="F4" s="73"/>
      <c r="G4" s="73"/>
    </row>
    <row r="5" spans="1:7" s="61" customFormat="1" ht="16.5" customHeight="1">
      <c r="A5" s="1014" t="s">
        <v>304</v>
      </c>
      <c r="B5" s="1014"/>
      <c r="C5" s="1014"/>
      <c r="D5" s="1014"/>
      <c r="E5" s="73"/>
      <c r="F5" s="73"/>
      <c r="G5" s="73"/>
    </row>
    <row r="6" spans="1:4" ht="15.75">
      <c r="A6" s="1024"/>
      <c r="B6" s="1024"/>
      <c r="C6" s="1024"/>
      <c r="D6" s="1024"/>
    </row>
    <row r="7" spans="2:4" ht="15.75">
      <c r="B7" s="1024"/>
      <c r="C7" s="1024"/>
      <c r="D7" s="1024"/>
    </row>
    <row r="8" spans="1:5" ht="16.5">
      <c r="A8" s="1028" t="s">
        <v>359</v>
      </c>
      <c r="B8" s="1028"/>
      <c r="C8" s="1028"/>
      <c r="D8" s="1028"/>
      <c r="E8" s="132"/>
    </row>
    <row r="9" spans="1:5" s="133" customFormat="1" ht="17.25">
      <c r="A9" s="1028" t="s">
        <v>358</v>
      </c>
      <c r="B9" s="1028"/>
      <c r="C9" s="1028"/>
      <c r="D9" s="1028"/>
      <c r="E9" s="134"/>
    </row>
    <row r="10" spans="1:4" s="133" customFormat="1" ht="18" customHeight="1">
      <c r="A10" s="1027" t="s">
        <v>308</v>
      </c>
      <c r="B10" s="1027"/>
      <c r="C10" s="1027"/>
      <c r="D10" s="1027"/>
    </row>
    <row r="11" ht="15.75">
      <c r="D11" s="131" t="s">
        <v>232</v>
      </c>
    </row>
    <row r="12" spans="1:4" s="135" customFormat="1" ht="88.5" customHeight="1">
      <c r="A12" s="137" t="s">
        <v>233</v>
      </c>
      <c r="B12" s="138" t="s">
        <v>234</v>
      </c>
      <c r="C12" s="139" t="s">
        <v>115</v>
      </c>
      <c r="D12" s="139" t="s">
        <v>114</v>
      </c>
    </row>
    <row r="13" spans="1:4" ht="18.75" customHeight="1">
      <c r="A13" s="1022" t="s">
        <v>112</v>
      </c>
      <c r="B13" s="1023"/>
      <c r="C13" s="179">
        <f>C14+C52</f>
        <v>824.4</v>
      </c>
      <c r="D13" s="179">
        <f>D14+D52</f>
        <v>557.5</v>
      </c>
    </row>
    <row r="14" spans="1:4" ht="17.25" customHeight="1">
      <c r="A14" s="150" t="s">
        <v>68</v>
      </c>
      <c r="B14" s="151" t="s">
        <v>235</v>
      </c>
      <c r="C14" s="152">
        <f>+C15+C28+C36+C39+C48+C19+C25+C45</f>
        <v>213.89999999999998</v>
      </c>
      <c r="D14" s="152">
        <f>+D15+D28+D36+D39+D48+D19+D25+D45</f>
        <v>215</v>
      </c>
    </row>
    <row r="15" spans="1:4" ht="37.5">
      <c r="A15" s="153" t="s">
        <v>236</v>
      </c>
      <c r="B15" s="154" t="s">
        <v>237</v>
      </c>
      <c r="C15" s="155">
        <f>C16</f>
        <v>21.7</v>
      </c>
      <c r="D15" s="155">
        <f>D16</f>
        <v>22.8</v>
      </c>
    </row>
    <row r="16" spans="1:4" ht="18.75">
      <c r="A16" s="167" t="s">
        <v>238</v>
      </c>
      <c r="B16" s="168" t="s">
        <v>239</v>
      </c>
      <c r="C16" s="169">
        <f>C17+C18</f>
        <v>21.7</v>
      </c>
      <c r="D16" s="169">
        <f>D17+D18</f>
        <v>22.8</v>
      </c>
    </row>
    <row r="17" spans="1:4" ht="113.25" customHeight="1">
      <c r="A17" s="140" t="s">
        <v>240</v>
      </c>
      <c r="B17" s="141" t="s">
        <v>69</v>
      </c>
      <c r="C17" s="142">
        <v>21.7</v>
      </c>
      <c r="D17" s="142">
        <v>22.8</v>
      </c>
    </row>
    <row r="18" spans="1:4" ht="150.75" customHeight="1" hidden="1">
      <c r="A18" s="121" t="s">
        <v>265</v>
      </c>
      <c r="B18" s="122" t="s">
        <v>255</v>
      </c>
      <c r="C18" s="142">
        <v>0</v>
      </c>
      <c r="D18" s="142">
        <v>0</v>
      </c>
    </row>
    <row r="19" spans="1:4" ht="24.75" customHeight="1" hidden="1">
      <c r="A19" s="198" t="s">
        <v>266</v>
      </c>
      <c r="B19" s="199" t="s">
        <v>256</v>
      </c>
      <c r="C19" s="200">
        <f>C20</f>
        <v>0</v>
      </c>
      <c r="D19" s="200">
        <f>D20</f>
        <v>0</v>
      </c>
    </row>
    <row r="20" spans="1:4" ht="41.25" customHeight="1" hidden="1">
      <c r="A20" s="201" t="s">
        <v>267</v>
      </c>
      <c r="B20" s="202" t="s">
        <v>257</v>
      </c>
      <c r="C20" s="203">
        <f>C21+C22+C23+C24</f>
        <v>0</v>
      </c>
      <c r="D20" s="203">
        <f>D21+D22+D23+D24</f>
        <v>0</v>
      </c>
    </row>
    <row r="21" spans="1:4" ht="89.25" customHeight="1" hidden="1">
      <c r="A21" s="140" t="s">
        <v>269</v>
      </c>
      <c r="B21" s="141" t="s">
        <v>272</v>
      </c>
      <c r="C21" s="142">
        <v>0</v>
      </c>
      <c r="D21" s="142">
        <v>0</v>
      </c>
    </row>
    <row r="22" spans="1:4" ht="111" customHeight="1" hidden="1">
      <c r="A22" s="140" t="s">
        <v>268</v>
      </c>
      <c r="B22" s="141" t="s">
        <v>274</v>
      </c>
      <c r="C22" s="142">
        <v>0</v>
      </c>
      <c r="D22" s="142">
        <v>0</v>
      </c>
    </row>
    <row r="23" spans="1:4" ht="93.75" customHeight="1" hidden="1">
      <c r="A23" s="140" t="s">
        <v>270</v>
      </c>
      <c r="B23" s="141" t="s">
        <v>273</v>
      </c>
      <c r="C23" s="142">
        <v>0</v>
      </c>
      <c r="D23" s="142">
        <v>0</v>
      </c>
    </row>
    <row r="24" spans="1:4" ht="90.75" customHeight="1" hidden="1">
      <c r="A24" s="140" t="s">
        <v>271</v>
      </c>
      <c r="B24" s="141" t="s">
        <v>275</v>
      </c>
      <c r="C24" s="142">
        <v>0</v>
      </c>
      <c r="D24" s="142">
        <v>0</v>
      </c>
    </row>
    <row r="25" spans="1:4" ht="23.25" customHeight="1" hidden="1">
      <c r="A25" s="198" t="s">
        <v>276</v>
      </c>
      <c r="B25" s="204" t="s">
        <v>258</v>
      </c>
      <c r="C25" s="200">
        <f>C26</f>
        <v>0</v>
      </c>
      <c r="D25" s="200">
        <f>D26</f>
        <v>0</v>
      </c>
    </row>
    <row r="26" spans="1:4" ht="19.5" customHeight="1" hidden="1">
      <c r="A26" s="205" t="s">
        <v>277</v>
      </c>
      <c r="B26" s="206" t="s">
        <v>259</v>
      </c>
      <c r="C26" s="203">
        <f>C27</f>
        <v>0</v>
      </c>
      <c r="D26" s="203">
        <f>D27</f>
        <v>0</v>
      </c>
    </row>
    <row r="27" spans="1:4" ht="18.75" customHeight="1" hidden="1">
      <c r="A27" s="207" t="s">
        <v>278</v>
      </c>
      <c r="B27" s="208" t="s">
        <v>259</v>
      </c>
      <c r="C27" s="209">
        <v>0</v>
      </c>
      <c r="D27" s="209">
        <v>0</v>
      </c>
    </row>
    <row r="28" spans="1:4" s="136" customFormat="1" ht="37.5">
      <c r="A28" s="153" t="s">
        <v>70</v>
      </c>
      <c r="B28" s="154" t="s">
        <v>71</v>
      </c>
      <c r="C28" s="155">
        <f>C29+C31</f>
        <v>192.2</v>
      </c>
      <c r="D28" s="155">
        <f>D29+D31</f>
        <v>192.2</v>
      </c>
    </row>
    <row r="29" spans="1:4" s="136" customFormat="1" ht="18.75" hidden="1">
      <c r="A29" s="167" t="s">
        <v>72</v>
      </c>
      <c r="B29" s="168" t="s">
        <v>73</v>
      </c>
      <c r="C29" s="169">
        <f>C30</f>
        <v>0</v>
      </c>
      <c r="D29" s="169">
        <f>D30</f>
        <v>0</v>
      </c>
    </row>
    <row r="30" spans="1:4" ht="54.75" customHeight="1" hidden="1">
      <c r="A30" s="140" t="s">
        <v>74</v>
      </c>
      <c r="B30" s="146" t="s">
        <v>75</v>
      </c>
      <c r="C30" s="142">
        <v>0</v>
      </c>
      <c r="D30" s="142">
        <v>0</v>
      </c>
    </row>
    <row r="31" spans="1:4" ht="17.25" customHeight="1">
      <c r="A31" s="167" t="s">
        <v>76</v>
      </c>
      <c r="B31" s="168" t="s">
        <v>77</v>
      </c>
      <c r="C31" s="169">
        <f>C32+C34</f>
        <v>192.2</v>
      </c>
      <c r="D31" s="169">
        <f>D32+D34</f>
        <v>192.2</v>
      </c>
    </row>
    <row r="32" spans="1:4" ht="75">
      <c r="A32" s="160" t="s">
        <v>78</v>
      </c>
      <c r="B32" s="161" t="s">
        <v>79</v>
      </c>
      <c r="C32" s="162">
        <f>C33</f>
        <v>136.6</v>
      </c>
      <c r="D32" s="162">
        <f>D33</f>
        <v>136.6</v>
      </c>
    </row>
    <row r="33" spans="1:4" ht="92.25" customHeight="1">
      <c r="A33" s="140" t="s">
        <v>80</v>
      </c>
      <c r="B33" s="141" t="s">
        <v>81</v>
      </c>
      <c r="C33" s="142">
        <v>136.6</v>
      </c>
      <c r="D33" s="142">
        <v>136.6</v>
      </c>
    </row>
    <row r="34" spans="1:4" ht="75">
      <c r="A34" s="160" t="s">
        <v>82</v>
      </c>
      <c r="B34" s="161" t="s">
        <v>83</v>
      </c>
      <c r="C34" s="162">
        <f>C35</f>
        <v>55.6</v>
      </c>
      <c r="D34" s="162">
        <f>D35</f>
        <v>55.6</v>
      </c>
    </row>
    <row r="35" spans="1:4" ht="97.5" customHeight="1">
      <c r="A35" s="140" t="s">
        <v>84</v>
      </c>
      <c r="B35" s="141" t="s">
        <v>85</v>
      </c>
      <c r="C35" s="142">
        <v>55.6</v>
      </c>
      <c r="D35" s="142">
        <v>55.6</v>
      </c>
    </row>
    <row r="36" spans="1:4" ht="17.25" customHeight="1" hidden="1">
      <c r="A36" s="170" t="s">
        <v>241</v>
      </c>
      <c r="B36" s="171" t="s">
        <v>242</v>
      </c>
      <c r="C36" s="155">
        <f>C37</f>
        <v>0</v>
      </c>
      <c r="D36" s="155">
        <f>D37</f>
        <v>0</v>
      </c>
    </row>
    <row r="37" spans="1:4" s="163" customFormat="1" ht="75" hidden="1">
      <c r="A37" s="164" t="s">
        <v>86</v>
      </c>
      <c r="B37" s="41" t="s">
        <v>87</v>
      </c>
      <c r="C37" s="159">
        <f>C38</f>
        <v>0</v>
      </c>
      <c r="D37" s="159">
        <f>D38</f>
        <v>0</v>
      </c>
    </row>
    <row r="38" spans="1:4" ht="95.25" customHeight="1" hidden="1">
      <c r="A38" s="210" t="s">
        <v>88</v>
      </c>
      <c r="B38" s="143" t="s">
        <v>89</v>
      </c>
      <c r="C38" s="142">
        <v>0</v>
      </c>
      <c r="D38" s="142">
        <v>0</v>
      </c>
    </row>
    <row r="39" spans="1:4" ht="75" hidden="1">
      <c r="A39" s="172" t="s">
        <v>243</v>
      </c>
      <c r="B39" s="154" t="s">
        <v>90</v>
      </c>
      <c r="C39" s="155">
        <f>C40</f>
        <v>0</v>
      </c>
      <c r="D39" s="155">
        <f>D40</f>
        <v>0</v>
      </c>
    </row>
    <row r="40" spans="1:4" ht="132" customHeight="1" hidden="1">
      <c r="A40" s="167" t="s">
        <v>244</v>
      </c>
      <c r="B40" s="211" t="s">
        <v>91</v>
      </c>
      <c r="C40" s="169">
        <f>C41+C43</f>
        <v>0</v>
      </c>
      <c r="D40" s="169">
        <f>D41+D43</f>
        <v>0</v>
      </c>
    </row>
    <row r="41" spans="1:4" ht="113.25" customHeight="1" hidden="1">
      <c r="A41" s="160" t="s">
        <v>279</v>
      </c>
      <c r="B41" s="212" t="s">
        <v>280</v>
      </c>
      <c r="C41" s="162">
        <f>C42</f>
        <v>0</v>
      </c>
      <c r="D41" s="162">
        <f>D42</f>
        <v>0</v>
      </c>
    </row>
    <row r="42" spans="1:4" ht="100.5" customHeight="1" hidden="1">
      <c r="A42" s="140" t="s">
        <v>250</v>
      </c>
      <c r="B42" s="141" t="s">
        <v>281</v>
      </c>
      <c r="C42" s="142">
        <v>0</v>
      </c>
      <c r="D42" s="142">
        <v>0</v>
      </c>
    </row>
    <row r="43" spans="1:4" ht="112.5" hidden="1">
      <c r="A43" s="194" t="s">
        <v>260</v>
      </c>
      <c r="B43" s="195" t="s">
        <v>261</v>
      </c>
      <c r="C43" s="162">
        <f>C44</f>
        <v>0</v>
      </c>
      <c r="D43" s="162">
        <f>D44</f>
        <v>0</v>
      </c>
    </row>
    <row r="44" spans="1:4" ht="95.25" customHeight="1" hidden="1">
      <c r="A44" s="120" t="s">
        <v>262</v>
      </c>
      <c r="B44" s="193" t="s">
        <v>251</v>
      </c>
      <c r="C44" s="142">
        <v>0</v>
      </c>
      <c r="D44" s="142">
        <v>0</v>
      </c>
    </row>
    <row r="45" spans="1:4" ht="56.25" customHeight="1" hidden="1">
      <c r="A45" s="172" t="s">
        <v>282</v>
      </c>
      <c r="B45" s="189" t="s">
        <v>263</v>
      </c>
      <c r="C45" s="188">
        <f>C46</f>
        <v>0</v>
      </c>
      <c r="D45" s="188">
        <f>D46</f>
        <v>0</v>
      </c>
    </row>
    <row r="46" spans="1:4" ht="19.5" customHeight="1" hidden="1">
      <c r="A46" s="191" t="s">
        <v>283</v>
      </c>
      <c r="B46" s="190" t="s">
        <v>264</v>
      </c>
      <c r="C46" s="169">
        <f>C47</f>
        <v>0</v>
      </c>
      <c r="D46" s="169">
        <f>D47</f>
        <v>0</v>
      </c>
    </row>
    <row r="47" spans="1:4" ht="37.5" hidden="1">
      <c r="A47" s="120" t="s">
        <v>252</v>
      </c>
      <c r="B47" s="196" t="s">
        <v>253</v>
      </c>
      <c r="C47" s="142">
        <v>0</v>
      </c>
      <c r="D47" s="142">
        <v>0</v>
      </c>
    </row>
    <row r="48" spans="1:4" s="165" customFormat="1" ht="37.5" hidden="1">
      <c r="A48" s="172" t="s">
        <v>245</v>
      </c>
      <c r="B48" s="173" t="s">
        <v>246</v>
      </c>
      <c r="C48" s="155">
        <f aca="true" t="shared" si="0" ref="C48:D50">C49</f>
        <v>0</v>
      </c>
      <c r="D48" s="155">
        <f t="shared" si="0"/>
        <v>0</v>
      </c>
    </row>
    <row r="49" spans="1:4" s="163" customFormat="1" ht="76.5" customHeight="1" hidden="1">
      <c r="A49" s="174" t="s">
        <v>247</v>
      </c>
      <c r="B49" s="175" t="s">
        <v>92</v>
      </c>
      <c r="C49" s="169">
        <f t="shared" si="0"/>
        <v>0</v>
      </c>
      <c r="D49" s="169">
        <f t="shared" si="0"/>
        <v>0</v>
      </c>
    </row>
    <row r="50" spans="1:4" ht="76.5" customHeight="1" hidden="1">
      <c r="A50" s="166" t="s">
        <v>284</v>
      </c>
      <c r="B50" s="22" t="s">
        <v>286</v>
      </c>
      <c r="C50" s="162">
        <f t="shared" si="0"/>
        <v>0</v>
      </c>
      <c r="D50" s="162">
        <f t="shared" si="0"/>
        <v>0</v>
      </c>
    </row>
    <row r="51" spans="1:4" ht="77.25" customHeight="1" hidden="1">
      <c r="A51" s="210" t="s">
        <v>285</v>
      </c>
      <c r="B51" s="143" t="s">
        <v>254</v>
      </c>
      <c r="C51" s="142">
        <v>0</v>
      </c>
      <c r="D51" s="142">
        <v>0</v>
      </c>
    </row>
    <row r="52" spans="1:4" ht="37.5">
      <c r="A52" s="150" t="s">
        <v>57</v>
      </c>
      <c r="B52" s="176" t="s">
        <v>93</v>
      </c>
      <c r="C52" s="177">
        <f>C53+C68</f>
        <v>610.5</v>
      </c>
      <c r="D52" s="177">
        <f>D53+D68</f>
        <v>342.5</v>
      </c>
    </row>
    <row r="53" spans="1:4" ht="37.5">
      <c r="A53" s="183" t="s">
        <v>58</v>
      </c>
      <c r="B53" s="184" t="s">
        <v>94</v>
      </c>
      <c r="C53" s="185">
        <f>C54+C59+C62+C65</f>
        <v>610.5</v>
      </c>
      <c r="D53" s="185">
        <f>D54+D59+D62+D65</f>
        <v>342.5</v>
      </c>
    </row>
    <row r="54" spans="1:4" ht="47.25" customHeight="1">
      <c r="A54" s="156" t="s">
        <v>59</v>
      </c>
      <c r="B54" s="157" t="s">
        <v>95</v>
      </c>
      <c r="C54" s="178">
        <f>C55+C57</f>
        <v>540.4</v>
      </c>
      <c r="D54" s="178">
        <f>D55+D57</f>
        <v>275.7</v>
      </c>
    </row>
    <row r="55" spans="1:4" ht="37.5">
      <c r="A55" s="158" t="s">
        <v>60</v>
      </c>
      <c r="B55" s="25" t="s">
        <v>96</v>
      </c>
      <c r="C55" s="180">
        <f>C56</f>
        <v>540.4</v>
      </c>
      <c r="D55" s="180">
        <f>D56</f>
        <v>275.7</v>
      </c>
    </row>
    <row r="56" spans="1:4" ht="39" customHeight="1">
      <c r="A56" s="213" t="s">
        <v>97</v>
      </c>
      <c r="B56" s="146" t="s">
        <v>98</v>
      </c>
      <c r="C56" s="144">
        <v>540.4</v>
      </c>
      <c r="D56" s="144">
        <v>275.7</v>
      </c>
    </row>
    <row r="57" spans="1:4" ht="35.25" customHeight="1">
      <c r="A57" s="214" t="s">
        <v>99</v>
      </c>
      <c r="B57" s="215" t="s">
        <v>100</v>
      </c>
      <c r="C57" s="180">
        <f>C58</f>
        <v>0</v>
      </c>
      <c r="D57" s="180">
        <f>D58</f>
        <v>0</v>
      </c>
    </row>
    <row r="58" spans="1:4" ht="37.5">
      <c r="A58" s="140" t="s">
        <v>101</v>
      </c>
      <c r="B58" s="141" t="s">
        <v>102</v>
      </c>
      <c r="C58" s="144">
        <v>0</v>
      </c>
      <c r="D58" s="144">
        <v>0</v>
      </c>
    </row>
    <row r="59" spans="1:4" ht="56.25" hidden="1">
      <c r="A59" s="156" t="s">
        <v>61</v>
      </c>
      <c r="B59" s="157" t="s">
        <v>103</v>
      </c>
      <c r="C59" s="178">
        <f>C60</f>
        <v>0</v>
      </c>
      <c r="D59" s="178">
        <f>D60</f>
        <v>0</v>
      </c>
    </row>
    <row r="60" spans="1:4" ht="21" customHeight="1" hidden="1">
      <c r="A60" s="158" t="s">
        <v>62</v>
      </c>
      <c r="B60" s="25" t="s">
        <v>63</v>
      </c>
      <c r="C60" s="180">
        <f>C61</f>
        <v>0</v>
      </c>
      <c r="D60" s="180">
        <f>D61</f>
        <v>0</v>
      </c>
    </row>
    <row r="61" spans="1:4" ht="17.25" customHeight="1" hidden="1">
      <c r="A61" s="140" t="s">
        <v>104</v>
      </c>
      <c r="B61" s="141" t="s">
        <v>105</v>
      </c>
      <c r="C61" s="144"/>
      <c r="D61" s="144"/>
    </row>
    <row r="62" spans="1:4" ht="35.25" customHeight="1">
      <c r="A62" s="156" t="s">
        <v>64</v>
      </c>
      <c r="B62" s="157" t="s">
        <v>106</v>
      </c>
      <c r="C62" s="178">
        <f>C63</f>
        <v>70.1</v>
      </c>
      <c r="D62" s="178">
        <f>D63</f>
        <v>66.8</v>
      </c>
    </row>
    <row r="63" spans="1:4" ht="54.75" customHeight="1">
      <c r="A63" s="158" t="s">
        <v>107</v>
      </c>
      <c r="B63" s="25" t="s">
        <v>108</v>
      </c>
      <c r="C63" s="180">
        <f>C64</f>
        <v>70.1</v>
      </c>
      <c r="D63" s="180">
        <f>D64</f>
        <v>66.8</v>
      </c>
    </row>
    <row r="64" spans="1:4" ht="56.25" customHeight="1">
      <c r="A64" s="140" t="s">
        <v>109</v>
      </c>
      <c r="B64" s="141" t="s">
        <v>110</v>
      </c>
      <c r="C64" s="144">
        <v>70.1</v>
      </c>
      <c r="D64" s="144">
        <v>66.8</v>
      </c>
    </row>
    <row r="65" spans="1:4" ht="18.75" hidden="1">
      <c r="A65" s="181" t="s">
        <v>65</v>
      </c>
      <c r="B65" s="182" t="s">
        <v>111</v>
      </c>
      <c r="C65" s="178">
        <f>C67</f>
        <v>0</v>
      </c>
      <c r="D65" s="178">
        <f>D67</f>
        <v>0</v>
      </c>
    </row>
    <row r="66" spans="1:4" ht="57" customHeight="1" hidden="1">
      <c r="A66" s="216" t="s">
        <v>287</v>
      </c>
      <c r="B66" s="218" t="s">
        <v>288</v>
      </c>
      <c r="C66" s="217"/>
      <c r="D66" s="217"/>
    </row>
    <row r="67" spans="1:4" ht="96" customHeight="1" hidden="1">
      <c r="A67" s="145" t="s">
        <v>289</v>
      </c>
      <c r="B67" s="146" t="s">
        <v>290</v>
      </c>
      <c r="C67" s="144">
        <v>0</v>
      </c>
      <c r="D67" s="144">
        <v>0</v>
      </c>
    </row>
    <row r="68" spans="1:4" ht="37.5" hidden="1">
      <c r="A68" s="186" t="s">
        <v>66</v>
      </c>
      <c r="B68" s="187" t="s">
        <v>67</v>
      </c>
      <c r="C68" s="185">
        <f>SUM(C69)</f>
        <v>0</v>
      </c>
      <c r="D68" s="185">
        <f>SUM(D69)</f>
        <v>0</v>
      </c>
    </row>
    <row r="69" spans="1:4" s="126" customFormat="1" ht="36.75" customHeight="1" hidden="1">
      <c r="A69" s="219" t="s">
        <v>291</v>
      </c>
      <c r="B69" s="220" t="s">
        <v>0</v>
      </c>
      <c r="C69" s="217">
        <f>SUM(C70)</f>
        <v>0</v>
      </c>
      <c r="D69" s="217">
        <f>SUM(D70)</f>
        <v>0</v>
      </c>
    </row>
    <row r="70" spans="1:4" ht="39" customHeight="1" hidden="1">
      <c r="A70" s="197" t="s">
        <v>248</v>
      </c>
      <c r="B70" s="192" t="s">
        <v>249</v>
      </c>
      <c r="C70" s="144">
        <v>0</v>
      </c>
      <c r="D70" s="144">
        <v>0</v>
      </c>
    </row>
    <row r="71" spans="1:3" ht="18.75">
      <c r="A71" s="147"/>
      <c r="B71" s="148"/>
      <c r="C71" s="131"/>
    </row>
    <row r="72" spans="1:4" ht="18.75">
      <c r="A72" s="147"/>
      <c r="B72" s="148"/>
      <c r="C72" s="149"/>
      <c r="D72" s="149"/>
    </row>
    <row r="73" spans="1:4" ht="18.75">
      <c r="A73" s="147"/>
      <c r="B73" s="148"/>
      <c r="C73" s="149"/>
      <c r="D73" s="149"/>
    </row>
    <row r="74" spans="1:4" ht="18.75">
      <c r="A74" s="147"/>
      <c r="B74" s="148"/>
      <c r="C74" s="149"/>
      <c r="D74" s="149"/>
    </row>
    <row r="75" spans="1:4" ht="18.75">
      <c r="A75" s="147"/>
      <c r="B75" s="148"/>
      <c r="C75" s="149"/>
      <c r="D75" s="149"/>
    </row>
    <row r="76" spans="1:4" ht="18.75">
      <c r="A76" s="147"/>
      <c r="B76" s="148"/>
      <c r="C76" s="149"/>
      <c r="D76" s="149"/>
    </row>
    <row r="77" spans="1:4" ht="18.75">
      <c r="A77" s="147"/>
      <c r="B77" s="148"/>
      <c r="C77" s="149"/>
      <c r="D77" s="149"/>
    </row>
    <row r="78" spans="1:4" ht="18.75">
      <c r="A78" s="147"/>
      <c r="B78" s="148"/>
      <c r="C78" s="149"/>
      <c r="D78" s="149"/>
    </row>
    <row r="79" spans="1:4" ht="18.75">
      <c r="A79" s="147"/>
      <c r="B79" s="148"/>
      <c r="C79" s="149"/>
      <c r="D79" s="149"/>
    </row>
    <row r="80" spans="1:4" ht="18.75">
      <c r="A80" s="147"/>
      <c r="B80" s="148"/>
      <c r="C80" s="149"/>
      <c r="D80" s="149"/>
    </row>
    <row r="81" spans="1:4" ht="18.75">
      <c r="A81" s="147"/>
      <c r="B81" s="148"/>
      <c r="C81" s="149"/>
      <c r="D81" s="149"/>
    </row>
    <row r="82" spans="1:4" ht="18.75">
      <c r="A82" s="147"/>
      <c r="B82" s="148"/>
      <c r="C82" s="149"/>
      <c r="D82" s="149"/>
    </row>
    <row r="83" spans="1:4" ht="18.75">
      <c r="A83" s="147"/>
      <c r="B83" s="148"/>
      <c r="C83" s="149"/>
      <c r="D83" s="149"/>
    </row>
    <row r="84" spans="1:4" ht="18.75">
      <c r="A84" s="147"/>
      <c r="B84" s="148"/>
      <c r="C84" s="149"/>
      <c r="D84" s="149"/>
    </row>
    <row r="85" spans="1:4" ht="18.75">
      <c r="A85" s="147"/>
      <c r="B85" s="148"/>
      <c r="C85" s="149"/>
      <c r="D85" s="149"/>
    </row>
    <row r="86" spans="1:4" ht="18.75">
      <c r="A86" s="147"/>
      <c r="B86" s="148"/>
      <c r="C86" s="149"/>
      <c r="D86" s="149"/>
    </row>
    <row r="87" spans="1:4" ht="18.75">
      <c r="A87" s="147"/>
      <c r="B87" s="148"/>
      <c r="C87" s="149"/>
      <c r="D87" s="149"/>
    </row>
    <row r="88" spans="1:4" ht="18.75">
      <c r="A88" s="147"/>
      <c r="B88" s="148"/>
      <c r="C88" s="149"/>
      <c r="D88" s="149"/>
    </row>
    <row r="89" spans="1:4" ht="18.75">
      <c r="A89" s="147"/>
      <c r="B89" s="148"/>
      <c r="C89" s="149"/>
      <c r="D89" s="149"/>
    </row>
    <row r="90" spans="1:4" ht="18.75">
      <c r="A90" s="147"/>
      <c r="B90" s="148"/>
      <c r="C90" s="149"/>
      <c r="D90" s="149"/>
    </row>
    <row r="91" spans="1:4" ht="18.75">
      <c r="A91" s="147"/>
      <c r="B91" s="148"/>
      <c r="C91" s="148"/>
      <c r="D91" s="148"/>
    </row>
    <row r="92" spans="1:4" ht="18.75">
      <c r="A92" s="147"/>
      <c r="B92" s="148"/>
      <c r="C92" s="148"/>
      <c r="D92" s="149"/>
    </row>
    <row r="93" spans="1:4" ht="18.75">
      <c r="A93" s="147"/>
      <c r="B93" s="148"/>
      <c r="C93" s="148"/>
      <c r="D93" s="149"/>
    </row>
    <row r="94" spans="1:4" ht="18.75">
      <c r="A94" s="147"/>
      <c r="B94" s="148"/>
      <c r="C94" s="148"/>
      <c r="D94" s="149"/>
    </row>
    <row r="95" spans="1:4" ht="18.75">
      <c r="A95" s="147"/>
      <c r="B95" s="148"/>
      <c r="C95" s="148"/>
      <c r="D95" s="149"/>
    </row>
    <row r="96" spans="1:4" ht="18.75">
      <c r="A96" s="147"/>
      <c r="B96" s="148"/>
      <c r="C96" s="148"/>
      <c r="D96" s="149"/>
    </row>
    <row r="97" spans="1:4" ht="18.75">
      <c r="A97" s="147"/>
      <c r="B97" s="148"/>
      <c r="C97" s="148"/>
      <c r="D97" s="149"/>
    </row>
    <row r="98" spans="1:4" ht="18.75">
      <c r="A98" s="147"/>
      <c r="B98" s="148"/>
      <c r="C98" s="148"/>
      <c r="D98" s="149"/>
    </row>
    <row r="99" spans="1:4" ht="18.75">
      <c r="A99" s="147"/>
      <c r="B99" s="148"/>
      <c r="C99" s="148"/>
      <c r="D99" s="149"/>
    </row>
    <row r="100" spans="1:4" ht="18.75">
      <c r="A100" s="147"/>
      <c r="B100" s="148"/>
      <c r="C100" s="148"/>
      <c r="D100" s="149"/>
    </row>
    <row r="101" spans="1:4" ht="18.75">
      <c r="A101" s="147"/>
      <c r="B101" s="148"/>
      <c r="C101" s="148"/>
      <c r="D101" s="149"/>
    </row>
    <row r="102" spans="1:4" ht="18.75">
      <c r="A102" s="147"/>
      <c r="B102" s="148"/>
      <c r="C102" s="148"/>
      <c r="D102" s="149"/>
    </row>
    <row r="103" spans="1:4" ht="18.75">
      <c r="A103" s="147"/>
      <c r="B103" s="148"/>
      <c r="C103" s="148"/>
      <c r="D103" s="149"/>
    </row>
    <row r="104" spans="1:4" ht="18.75">
      <c r="A104" s="147"/>
      <c r="B104" s="148"/>
      <c r="C104" s="148"/>
      <c r="D104" s="149"/>
    </row>
    <row r="105" spans="1:4" ht="18.75">
      <c r="A105" s="147"/>
      <c r="B105" s="148"/>
      <c r="C105" s="148"/>
      <c r="D105" s="149"/>
    </row>
    <row r="106" spans="1:4" ht="18.75">
      <c r="A106" s="147"/>
      <c r="B106" s="148"/>
      <c r="C106" s="148"/>
      <c r="D106" s="149"/>
    </row>
    <row r="107" spans="1:4" ht="18.75">
      <c r="A107" s="147"/>
      <c r="B107" s="148"/>
      <c r="C107" s="148"/>
      <c r="D107" s="149"/>
    </row>
    <row r="108" spans="1:4" ht="18.75">
      <c r="A108" s="147"/>
      <c r="B108" s="148"/>
      <c r="C108" s="148"/>
      <c r="D108" s="149"/>
    </row>
    <row r="109" spans="1:4" ht="18.75">
      <c r="A109" s="147"/>
      <c r="B109" s="148"/>
      <c r="C109" s="148"/>
      <c r="D109" s="149"/>
    </row>
    <row r="110" spans="1:4" ht="18.75">
      <c r="A110" s="147"/>
      <c r="B110" s="148"/>
      <c r="C110" s="148"/>
      <c r="D110" s="149"/>
    </row>
    <row r="111" spans="1:4" ht="18.75">
      <c r="A111" s="147"/>
      <c r="B111" s="148"/>
      <c r="C111" s="148"/>
      <c r="D111" s="149"/>
    </row>
    <row r="112" spans="1:4" ht="18.75">
      <c r="A112" s="147"/>
      <c r="B112" s="148"/>
      <c r="C112" s="148"/>
      <c r="D112" s="149"/>
    </row>
    <row r="113" spans="1:4" ht="18.75">
      <c r="A113" s="147"/>
      <c r="B113" s="148"/>
      <c r="C113" s="148"/>
      <c r="D113" s="149"/>
    </row>
    <row r="114" spans="1:4" ht="18.75">
      <c r="A114" s="147"/>
      <c r="B114" s="148"/>
      <c r="C114" s="148"/>
      <c r="D114" s="149"/>
    </row>
    <row r="115" spans="1:4" ht="18.75">
      <c r="A115" s="147"/>
      <c r="B115" s="148"/>
      <c r="C115" s="148"/>
      <c r="D115" s="149"/>
    </row>
    <row r="116" spans="1:4" ht="18.75">
      <c r="A116" s="147"/>
      <c r="B116" s="148"/>
      <c r="C116" s="148"/>
      <c r="D116" s="149"/>
    </row>
    <row r="117" spans="1:4" ht="18.75">
      <c r="A117" s="147"/>
      <c r="B117" s="148"/>
      <c r="C117" s="148"/>
      <c r="D117" s="149"/>
    </row>
    <row r="118" spans="1:4" ht="18.75">
      <c r="A118" s="147"/>
      <c r="B118" s="148"/>
      <c r="C118" s="148"/>
      <c r="D118" s="149"/>
    </row>
    <row r="119" spans="1:4" ht="18.75">
      <c r="A119" s="147"/>
      <c r="B119" s="148"/>
      <c r="C119" s="148"/>
      <c r="D119" s="149"/>
    </row>
    <row r="120" spans="1:4" ht="18.75">
      <c r="A120" s="147"/>
      <c r="B120" s="148"/>
      <c r="C120" s="148"/>
      <c r="D120" s="149"/>
    </row>
    <row r="121" spans="1:4" ht="18.75">
      <c r="A121" s="147"/>
      <c r="B121" s="148"/>
      <c r="C121" s="148"/>
      <c r="D121" s="149"/>
    </row>
    <row r="122" spans="1:4" ht="18.75">
      <c r="A122" s="147"/>
      <c r="B122" s="148"/>
      <c r="C122" s="148"/>
      <c r="D122" s="149"/>
    </row>
    <row r="123" spans="1:4" ht="18.75">
      <c r="A123" s="147"/>
      <c r="B123" s="148"/>
      <c r="C123" s="148"/>
      <c r="D123" s="149"/>
    </row>
    <row r="124" spans="1:4" ht="18.75">
      <c r="A124" s="147"/>
      <c r="B124" s="148"/>
      <c r="C124" s="148"/>
      <c r="D124" s="149"/>
    </row>
    <row r="125" spans="1:4" ht="18.75">
      <c r="A125" s="147"/>
      <c r="B125" s="148"/>
      <c r="C125" s="148"/>
      <c r="D125" s="149"/>
    </row>
    <row r="126" spans="1:4" ht="18.75">
      <c r="A126" s="147"/>
      <c r="B126" s="148"/>
      <c r="C126" s="148"/>
      <c r="D126" s="149"/>
    </row>
    <row r="127" spans="1:4" ht="18.75">
      <c r="A127" s="147"/>
      <c r="B127" s="148"/>
      <c r="C127" s="148"/>
      <c r="D127" s="149"/>
    </row>
    <row r="128" spans="1:4" ht="18.75">
      <c r="A128" s="147"/>
      <c r="B128" s="148"/>
      <c r="C128" s="148"/>
      <c r="D128" s="149"/>
    </row>
    <row r="129" spans="1:4" ht="18.75">
      <c r="A129" s="147"/>
      <c r="B129" s="148"/>
      <c r="C129" s="148"/>
      <c r="D129" s="149"/>
    </row>
    <row r="130" spans="1:4" ht="18.75">
      <c r="A130" s="147"/>
      <c r="B130" s="148"/>
      <c r="C130" s="148"/>
      <c r="D130" s="149"/>
    </row>
    <row r="131" spans="1:4" ht="18.75">
      <c r="A131" s="147"/>
      <c r="B131" s="148"/>
      <c r="C131" s="148"/>
      <c r="D131" s="149"/>
    </row>
    <row r="132" spans="1:4" ht="18.75">
      <c r="A132" s="147"/>
      <c r="B132" s="148"/>
      <c r="C132" s="148"/>
      <c r="D132" s="149"/>
    </row>
    <row r="133" spans="1:4" ht="18.75">
      <c r="A133" s="147"/>
      <c r="B133" s="148"/>
      <c r="C133" s="148"/>
      <c r="D133" s="149"/>
    </row>
    <row r="134" spans="1:4" ht="18.75">
      <c r="A134" s="147"/>
      <c r="B134" s="148"/>
      <c r="C134" s="148"/>
      <c r="D134" s="149"/>
    </row>
    <row r="135" spans="1:4" ht="18.75">
      <c r="A135" s="147"/>
      <c r="B135" s="148"/>
      <c r="C135" s="148"/>
      <c r="D135" s="149"/>
    </row>
    <row r="136" spans="1:4" ht="18.75">
      <c r="A136" s="147"/>
      <c r="B136" s="148"/>
      <c r="C136" s="148"/>
      <c r="D136" s="149"/>
    </row>
    <row r="137" spans="1:4" ht="18.75">
      <c r="A137" s="147"/>
      <c r="B137" s="148"/>
      <c r="C137" s="148"/>
      <c r="D137" s="149"/>
    </row>
    <row r="138" spans="1:4" ht="18.75">
      <c r="A138" s="147"/>
      <c r="B138" s="148"/>
      <c r="C138" s="148"/>
      <c r="D138" s="149"/>
    </row>
    <row r="139" spans="1:4" ht="18.75">
      <c r="A139" s="147"/>
      <c r="B139" s="148"/>
      <c r="C139" s="148"/>
      <c r="D139" s="149"/>
    </row>
    <row r="140" spans="1:4" ht="18.75">
      <c r="A140" s="147"/>
      <c r="B140" s="148"/>
      <c r="C140" s="148"/>
      <c r="D140" s="149"/>
    </row>
    <row r="141" spans="1:4" ht="18.75">
      <c r="A141" s="147"/>
      <c r="B141" s="148"/>
      <c r="C141" s="148"/>
      <c r="D141" s="149"/>
    </row>
    <row r="142" spans="1:4" ht="18.75">
      <c r="A142" s="147"/>
      <c r="B142" s="148"/>
      <c r="C142" s="148"/>
      <c r="D142" s="149"/>
    </row>
    <row r="143" spans="1:4" ht="18.75">
      <c r="A143" s="147"/>
      <c r="B143" s="148"/>
      <c r="C143" s="148"/>
      <c r="D143" s="149"/>
    </row>
    <row r="144" spans="1:4" ht="18.75">
      <c r="A144" s="147"/>
      <c r="B144" s="148"/>
      <c r="C144" s="148"/>
      <c r="D144" s="149"/>
    </row>
    <row r="145" spans="1:4" ht="18.75">
      <c r="A145" s="147"/>
      <c r="B145" s="148"/>
      <c r="C145" s="148"/>
      <c r="D145" s="149"/>
    </row>
    <row r="146" spans="1:4" ht="18.75">
      <c r="A146" s="147"/>
      <c r="B146" s="148"/>
      <c r="C146" s="148"/>
      <c r="D146" s="149"/>
    </row>
    <row r="147" spans="1:4" ht="18.75">
      <c r="A147" s="147"/>
      <c r="B147" s="148"/>
      <c r="C147" s="148"/>
      <c r="D147" s="149"/>
    </row>
    <row r="148" spans="1:4" ht="18.75">
      <c r="A148" s="147"/>
      <c r="B148" s="148"/>
      <c r="C148" s="148"/>
      <c r="D148" s="149"/>
    </row>
    <row r="149" spans="1:4" ht="18.75">
      <c r="A149" s="147"/>
      <c r="B149" s="148"/>
      <c r="C149" s="148"/>
      <c r="D149" s="149"/>
    </row>
    <row r="150" spans="1:4" ht="18.75">
      <c r="A150" s="147"/>
      <c r="B150" s="148"/>
      <c r="C150" s="148"/>
      <c r="D150" s="149"/>
    </row>
    <row r="151" spans="1:4" ht="18.75">
      <c r="A151" s="147"/>
      <c r="B151" s="148"/>
      <c r="C151" s="148"/>
      <c r="D151" s="149"/>
    </row>
    <row r="152" spans="1:4" ht="18.75">
      <c r="A152" s="147"/>
      <c r="B152" s="148"/>
      <c r="C152" s="148"/>
      <c r="D152" s="149"/>
    </row>
    <row r="153" spans="1:4" ht="18.75">
      <c r="A153" s="147"/>
      <c r="B153" s="148"/>
      <c r="C153" s="148"/>
      <c r="D153" s="149"/>
    </row>
    <row r="154" spans="1:4" ht="18.75">
      <c r="A154" s="147"/>
      <c r="B154" s="148"/>
      <c r="C154" s="148"/>
      <c r="D154" s="149"/>
    </row>
    <row r="155" spans="1:4" ht="18.75">
      <c r="A155" s="147"/>
      <c r="B155" s="148"/>
      <c r="C155" s="148"/>
      <c r="D155" s="149"/>
    </row>
    <row r="156" spans="1:4" ht="18.75">
      <c r="A156" s="147"/>
      <c r="B156" s="148"/>
      <c r="C156" s="148"/>
      <c r="D156" s="149"/>
    </row>
    <row r="157" spans="1:4" ht="18.75">
      <c r="A157" s="147"/>
      <c r="B157" s="148"/>
      <c r="C157" s="148"/>
      <c r="D157" s="149"/>
    </row>
    <row r="158" spans="1:4" ht="18.75">
      <c r="A158" s="147"/>
      <c r="B158" s="148"/>
      <c r="C158" s="148"/>
      <c r="D158" s="149"/>
    </row>
    <row r="159" spans="1:4" ht="18.75">
      <c r="A159" s="147"/>
      <c r="B159" s="148"/>
      <c r="C159" s="148"/>
      <c r="D159" s="149"/>
    </row>
    <row r="160" spans="1:4" ht="18.75">
      <c r="A160" s="147"/>
      <c r="B160" s="148"/>
      <c r="C160" s="148"/>
      <c r="D160" s="149"/>
    </row>
    <row r="161" spans="1:4" ht="18.75">
      <c r="A161" s="147"/>
      <c r="B161" s="148"/>
      <c r="C161" s="148"/>
      <c r="D161" s="149"/>
    </row>
    <row r="162" spans="1:4" ht="18.75">
      <c r="A162" s="147"/>
      <c r="B162" s="148"/>
      <c r="C162" s="148"/>
      <c r="D162" s="149"/>
    </row>
    <row r="163" spans="1:4" ht="18.75">
      <c r="A163" s="147"/>
      <c r="B163" s="148"/>
      <c r="C163" s="148"/>
      <c r="D163" s="149"/>
    </row>
    <row r="164" spans="1:4" ht="18.75">
      <c r="A164" s="147"/>
      <c r="B164" s="148"/>
      <c r="C164" s="148"/>
      <c r="D164" s="149"/>
    </row>
    <row r="165" spans="1:4" ht="18.75">
      <c r="A165" s="147"/>
      <c r="B165" s="148"/>
      <c r="C165" s="148"/>
      <c r="D165" s="149"/>
    </row>
    <row r="166" spans="1:4" ht="18.75">
      <c r="A166" s="147"/>
      <c r="B166" s="148"/>
      <c r="C166" s="148"/>
      <c r="D166" s="149"/>
    </row>
    <row r="167" spans="1:4" ht="18.75">
      <c r="A167" s="147"/>
      <c r="B167" s="148"/>
      <c r="C167" s="148"/>
      <c r="D167" s="149"/>
    </row>
    <row r="168" spans="1:4" ht="18.75">
      <c r="A168" s="147"/>
      <c r="B168" s="148"/>
      <c r="C168" s="148"/>
      <c r="D168" s="149"/>
    </row>
    <row r="169" spans="1:4" ht="18.75">
      <c r="A169" s="147"/>
      <c r="B169" s="148"/>
      <c r="C169" s="148"/>
      <c r="D169" s="149"/>
    </row>
    <row r="170" spans="1:4" ht="18.75">
      <c r="A170" s="147"/>
      <c r="B170" s="148"/>
      <c r="C170" s="148"/>
      <c r="D170" s="149"/>
    </row>
    <row r="171" spans="1:4" ht="18.75">
      <c r="A171" s="147"/>
      <c r="B171" s="148"/>
      <c r="C171" s="148"/>
      <c r="D171" s="149"/>
    </row>
    <row r="172" spans="1:4" ht="18.75">
      <c r="A172" s="147"/>
      <c r="B172" s="148"/>
      <c r="C172" s="148"/>
      <c r="D172" s="149"/>
    </row>
    <row r="173" spans="1:4" ht="18.75">
      <c r="A173" s="147"/>
      <c r="B173" s="148"/>
      <c r="C173" s="148"/>
      <c r="D173" s="149"/>
    </row>
    <row r="174" spans="1:4" ht="18.75">
      <c r="A174" s="147"/>
      <c r="B174" s="148"/>
      <c r="C174" s="148"/>
      <c r="D174" s="149"/>
    </row>
    <row r="175" spans="1:4" ht="18.75">
      <c r="A175" s="147"/>
      <c r="B175" s="148"/>
      <c r="C175" s="148"/>
      <c r="D175" s="149"/>
    </row>
    <row r="176" spans="1:4" ht="18.75">
      <c r="A176" s="147"/>
      <c r="B176" s="148"/>
      <c r="C176" s="148"/>
      <c r="D176" s="149"/>
    </row>
    <row r="177" spans="1:4" ht="18.75">
      <c r="A177" s="147"/>
      <c r="B177" s="148"/>
      <c r="C177" s="148"/>
      <c r="D177" s="149"/>
    </row>
    <row r="178" spans="1:4" ht="18.75">
      <c r="A178" s="147"/>
      <c r="B178" s="148"/>
      <c r="C178" s="148"/>
      <c r="D178" s="149"/>
    </row>
    <row r="179" spans="1:4" ht="18.75">
      <c r="A179" s="147"/>
      <c r="B179" s="148"/>
      <c r="C179" s="148"/>
      <c r="D179" s="149"/>
    </row>
    <row r="180" spans="1:4" ht="18.75">
      <c r="A180" s="147"/>
      <c r="B180" s="148"/>
      <c r="C180" s="148"/>
      <c r="D180" s="149"/>
    </row>
    <row r="181" spans="1:4" ht="18.75">
      <c r="A181" s="147"/>
      <c r="B181" s="148"/>
      <c r="C181" s="148"/>
      <c r="D181" s="149"/>
    </row>
    <row r="182" spans="1:4" ht="18.75">
      <c r="A182" s="147"/>
      <c r="B182" s="148"/>
      <c r="C182" s="148"/>
      <c r="D182" s="149"/>
    </row>
    <row r="183" spans="1:4" ht="18.75">
      <c r="A183" s="147"/>
      <c r="B183" s="148"/>
      <c r="C183" s="148"/>
      <c r="D183" s="149"/>
    </row>
  </sheetData>
  <sheetProtection formatRows="0" autoFilter="0"/>
  <mergeCells count="11">
    <mergeCell ref="A5:D5"/>
    <mergeCell ref="A13:B13"/>
    <mergeCell ref="A1:D1"/>
    <mergeCell ref="A2:D2"/>
    <mergeCell ref="A3:D3"/>
    <mergeCell ref="A10:D10"/>
    <mergeCell ref="A9:D9"/>
    <mergeCell ref="B7:D7"/>
    <mergeCell ref="A8:D8"/>
    <mergeCell ref="A6:D6"/>
    <mergeCell ref="A4:D4"/>
  </mergeCells>
  <printOptions horizontalCentered="1"/>
  <pageMargins left="0.5118110236220472" right="0.1968503937007874" top="0.2755905511811024" bottom="0.3937007874015748" header="0.15748031496062992" footer="0.2362204724409449"/>
  <pageSetup blackAndWhite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65"/>
  <sheetViews>
    <sheetView tabSelected="1" view="pageBreakPreview" zoomScaleNormal="106" zoomScaleSheetLayoutView="100" zoomScalePageLayoutView="0" workbookViewId="0" topLeftCell="A1">
      <selection activeCell="A6" sqref="A6:F6"/>
    </sheetView>
  </sheetViews>
  <sheetFormatPr defaultColWidth="9.140625" defaultRowHeight="15"/>
  <cols>
    <col min="1" max="1" width="69.28125" style="6" customWidth="1"/>
    <col min="2" max="2" width="7.140625" style="10" customWidth="1"/>
    <col min="3" max="3" width="5.7109375" style="11" customWidth="1"/>
    <col min="4" max="4" width="5.140625" style="4" customWidth="1"/>
    <col min="5" max="5" width="9.8515625" style="5" customWidth="1"/>
    <col min="6" max="6" width="5.140625" style="10" customWidth="1"/>
    <col min="7" max="7" width="14.140625" style="909" customWidth="1"/>
    <col min="8" max="35" width="9.140625" style="1" customWidth="1"/>
  </cols>
  <sheetData>
    <row r="1" spans="1:7" s="60" customFormat="1" ht="15.75" customHeight="1">
      <c r="A1" s="1026" t="s">
        <v>599</v>
      </c>
      <c r="B1" s="1026"/>
      <c r="C1" s="1026"/>
      <c r="D1" s="1026"/>
      <c r="E1" s="1026"/>
      <c r="F1" s="1026"/>
      <c r="G1" s="1026"/>
    </row>
    <row r="2" spans="1:7" s="60" customFormat="1" ht="15.75" customHeight="1">
      <c r="A2" s="1026" t="str">
        <f>1!A2</f>
        <v>к решению Собрания депутатов Первомайского сельсовета</v>
      </c>
      <c r="B2" s="1026"/>
      <c r="C2" s="1026"/>
      <c r="D2" s="1026"/>
      <c r="E2" s="1026"/>
      <c r="F2" s="1026"/>
      <c r="G2" s="1026"/>
    </row>
    <row r="3" spans="1:7" s="60" customFormat="1" ht="15.75" customHeight="1">
      <c r="A3" s="1026" t="s">
        <v>602</v>
      </c>
      <c r="B3" s="1026"/>
      <c r="C3" s="1026"/>
      <c r="D3" s="1026"/>
      <c r="E3" s="1026"/>
      <c r="F3" s="1026"/>
      <c r="G3" s="1026"/>
    </row>
    <row r="4" spans="1:7" s="61" customFormat="1" ht="16.5" customHeight="1">
      <c r="A4" s="1025" t="str">
        <f>1!A4</f>
        <v>"О бюджете Первомайского сельсовета Поныровского района</v>
      </c>
      <c r="B4" s="1025"/>
      <c r="C4" s="1025"/>
      <c r="D4" s="1025"/>
      <c r="E4" s="1025"/>
      <c r="F4" s="1025"/>
      <c r="G4" s="1025"/>
    </row>
    <row r="5" spans="1:7" s="61" customFormat="1" ht="16.5" customHeight="1">
      <c r="A5" s="1025" t="s">
        <v>582</v>
      </c>
      <c r="B5" s="1025"/>
      <c r="C5" s="1025"/>
      <c r="D5" s="1025"/>
      <c r="E5" s="1025"/>
      <c r="F5" s="1025"/>
      <c r="G5" s="1025"/>
    </row>
    <row r="6" spans="1:7" s="61" customFormat="1" ht="16.5" customHeight="1">
      <c r="A6" s="1034" t="s">
        <v>608</v>
      </c>
      <c r="B6" s="1034"/>
      <c r="C6" s="1034"/>
      <c r="D6" s="1034"/>
      <c r="E6" s="1034"/>
      <c r="F6" s="1034"/>
      <c r="G6" s="896"/>
    </row>
    <row r="7" spans="1:7" s="61" customFormat="1" ht="7.5" customHeight="1">
      <c r="A7" s="1035"/>
      <c r="B7" s="1035"/>
      <c r="C7" s="1035"/>
      <c r="D7" s="1035"/>
      <c r="E7" s="1035"/>
      <c r="F7" s="1035"/>
      <c r="G7" s="896"/>
    </row>
    <row r="8" spans="1:7" s="61" customFormat="1" ht="117" customHeight="1">
      <c r="A8" s="1033" t="s">
        <v>585</v>
      </c>
      <c r="B8" s="1033"/>
      <c r="C8" s="1033"/>
      <c r="D8" s="1033"/>
      <c r="E8" s="1033"/>
      <c r="F8" s="1033"/>
      <c r="G8" s="1033"/>
    </row>
    <row r="9" spans="1:7" s="2" customFormat="1" ht="17.25" customHeight="1">
      <c r="A9" s="65"/>
      <c r="B9" s="66"/>
      <c r="C9" s="66"/>
      <c r="D9" s="66"/>
      <c r="E9" s="66"/>
      <c r="F9" s="67"/>
      <c r="G9" s="897" t="s">
        <v>374</v>
      </c>
    </row>
    <row r="10" spans="1:35" s="35" customFormat="1" ht="18" customHeight="1">
      <c r="A10" s="8" t="s">
        <v>173</v>
      </c>
      <c r="B10" s="9" t="s">
        <v>117</v>
      </c>
      <c r="C10" s="14" t="s">
        <v>118</v>
      </c>
      <c r="D10" s="15"/>
      <c r="E10" s="668" t="s">
        <v>172</v>
      </c>
      <c r="F10" s="17" t="s">
        <v>119</v>
      </c>
      <c r="G10" s="898" t="s">
        <v>120</v>
      </c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s="35" customFormat="1" ht="18.75">
      <c r="A11" s="27" t="s">
        <v>126</v>
      </c>
      <c r="B11" s="28"/>
      <c r="C11" s="29"/>
      <c r="D11" s="30"/>
      <c r="E11" s="31"/>
      <c r="F11" s="32"/>
      <c r="G11" s="602">
        <f>G12+G74+G95+G108+G80+G126</f>
        <v>7963376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s="35" customFormat="1" ht="26.25" customHeight="1">
      <c r="A12" s="534" t="s">
        <v>127</v>
      </c>
      <c r="B12" s="274" t="s">
        <v>123</v>
      </c>
      <c r="C12" s="275"/>
      <c r="D12" s="276"/>
      <c r="E12" s="277"/>
      <c r="F12" s="278"/>
      <c r="G12" s="601">
        <f>G13+G18+G40+G30+G35</f>
        <v>3508872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s="37" customFormat="1" ht="35.25" customHeight="1">
      <c r="A13" s="231" t="s">
        <v>128</v>
      </c>
      <c r="B13" s="281" t="s">
        <v>123</v>
      </c>
      <c r="C13" s="282" t="s">
        <v>124</v>
      </c>
      <c r="D13" s="283"/>
      <c r="E13" s="284"/>
      <c r="F13" s="285"/>
      <c r="G13" s="600">
        <f>+G14</f>
        <v>527232</v>
      </c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</row>
    <row r="14" spans="1:35" s="39" customFormat="1" ht="31.5">
      <c r="A14" s="629" t="s">
        <v>206</v>
      </c>
      <c r="B14" s="630" t="s">
        <v>123</v>
      </c>
      <c r="C14" s="631" t="s">
        <v>124</v>
      </c>
      <c r="D14" s="916" t="s">
        <v>205</v>
      </c>
      <c r="E14" s="917" t="s">
        <v>376</v>
      </c>
      <c r="F14" s="634"/>
      <c r="G14" s="702">
        <f>+G15</f>
        <v>527232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</row>
    <row r="15" spans="1:35" s="39" customFormat="1" ht="19.5">
      <c r="A15" s="643" t="s">
        <v>208</v>
      </c>
      <c r="B15" s="640" t="s">
        <v>123</v>
      </c>
      <c r="C15" s="641" t="s">
        <v>124</v>
      </c>
      <c r="D15" s="321" t="s">
        <v>207</v>
      </c>
      <c r="E15" s="322" t="s">
        <v>376</v>
      </c>
      <c r="F15" s="642"/>
      <c r="G15" s="700">
        <f>+G16</f>
        <v>527232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</row>
    <row r="16" spans="1:35" s="39" customFormat="1" ht="31.5">
      <c r="A16" s="643" t="s">
        <v>182</v>
      </c>
      <c r="B16" s="640" t="s">
        <v>123</v>
      </c>
      <c r="C16" s="641" t="s">
        <v>124</v>
      </c>
      <c r="D16" s="321" t="s">
        <v>207</v>
      </c>
      <c r="E16" s="322" t="s">
        <v>375</v>
      </c>
      <c r="F16" s="642"/>
      <c r="G16" s="700">
        <f>+G17</f>
        <v>527232</v>
      </c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</row>
    <row r="17" spans="1:35" s="39" customFormat="1" ht="68.25" customHeight="1">
      <c r="A17" s="124" t="s">
        <v>130</v>
      </c>
      <c r="B17" s="309" t="s">
        <v>123</v>
      </c>
      <c r="C17" s="310" t="s">
        <v>124</v>
      </c>
      <c r="D17" s="311" t="s">
        <v>207</v>
      </c>
      <c r="E17" s="312" t="s">
        <v>375</v>
      </c>
      <c r="F17" s="313" t="s">
        <v>125</v>
      </c>
      <c r="G17" s="701">
        <v>527232</v>
      </c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</row>
    <row r="18" spans="1:35" s="39" customFormat="1" ht="51.75" customHeight="1">
      <c r="A18" s="231" t="s">
        <v>137</v>
      </c>
      <c r="B18" s="281" t="s">
        <v>123</v>
      </c>
      <c r="C18" s="281" t="s">
        <v>129</v>
      </c>
      <c r="D18" s="282"/>
      <c r="E18" s="285"/>
      <c r="F18" s="281"/>
      <c r="G18" s="600">
        <f>+G19+G25</f>
        <v>1217941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</row>
    <row r="19" spans="1:35" s="39" customFormat="1" ht="69" customHeight="1">
      <c r="A19" s="629" t="s">
        <v>475</v>
      </c>
      <c r="B19" s="630" t="s">
        <v>123</v>
      </c>
      <c r="C19" s="631" t="s">
        <v>129</v>
      </c>
      <c r="D19" s="632" t="s">
        <v>141</v>
      </c>
      <c r="E19" s="633" t="s">
        <v>376</v>
      </c>
      <c r="F19" s="634"/>
      <c r="G19" s="702">
        <f>+G20</f>
        <v>504591</v>
      </c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</row>
    <row r="20" spans="1:35" s="39" customFormat="1" ht="71.25" customHeight="1">
      <c r="A20" s="655" t="s">
        <v>476</v>
      </c>
      <c r="B20" s="640" t="s">
        <v>123</v>
      </c>
      <c r="C20" s="641" t="s">
        <v>129</v>
      </c>
      <c r="D20" s="321" t="s">
        <v>198</v>
      </c>
      <c r="E20" s="322" t="s">
        <v>376</v>
      </c>
      <c r="F20" s="642"/>
      <c r="G20" s="700">
        <f>SUM(G22)</f>
        <v>504591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</row>
    <row r="21" spans="1:35" s="39" customFormat="1" ht="53.25" customHeight="1">
      <c r="A21" s="643" t="s">
        <v>392</v>
      </c>
      <c r="B21" s="640" t="s">
        <v>123</v>
      </c>
      <c r="C21" s="641" t="s">
        <v>129</v>
      </c>
      <c r="D21" s="321" t="s">
        <v>198</v>
      </c>
      <c r="E21" s="322" t="s">
        <v>380</v>
      </c>
      <c r="F21" s="642"/>
      <c r="G21" s="700">
        <f>SUM(G22)</f>
        <v>504591</v>
      </c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</row>
    <row r="22" spans="1:7" s="222" customFormat="1" ht="19.5" customHeight="1">
      <c r="A22" s="643" t="s">
        <v>200</v>
      </c>
      <c r="B22" s="640" t="s">
        <v>123</v>
      </c>
      <c r="C22" s="641" t="s">
        <v>129</v>
      </c>
      <c r="D22" s="321" t="s">
        <v>198</v>
      </c>
      <c r="E22" s="322" t="s">
        <v>391</v>
      </c>
      <c r="F22" s="642"/>
      <c r="G22" s="700">
        <f>SUM(G23+G24)</f>
        <v>504591</v>
      </c>
    </row>
    <row r="23" spans="1:35" s="39" customFormat="1" ht="31.5">
      <c r="A23" s="675" t="s">
        <v>428</v>
      </c>
      <c r="B23" s="319" t="s">
        <v>123</v>
      </c>
      <c r="C23" s="800" t="s">
        <v>129</v>
      </c>
      <c r="D23" s="321" t="s">
        <v>198</v>
      </c>
      <c r="E23" s="322" t="s">
        <v>391</v>
      </c>
      <c r="F23" s="802" t="s">
        <v>132</v>
      </c>
      <c r="G23" s="603">
        <v>379000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</row>
    <row r="24" spans="1:35" s="39" customFormat="1" ht="21.75" customHeight="1">
      <c r="A24" s="874" t="s">
        <v>133</v>
      </c>
      <c r="B24" s="319" t="s">
        <v>123</v>
      </c>
      <c r="C24" s="871" t="s">
        <v>129</v>
      </c>
      <c r="D24" s="321" t="s">
        <v>198</v>
      </c>
      <c r="E24" s="322" t="s">
        <v>391</v>
      </c>
      <c r="F24" s="872" t="s">
        <v>134</v>
      </c>
      <c r="G24" s="603">
        <v>125591</v>
      </c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</row>
    <row r="25" spans="1:35" s="39" customFormat="1" ht="19.5">
      <c r="A25" s="629" t="s">
        <v>210</v>
      </c>
      <c r="B25" s="630" t="s">
        <v>123</v>
      </c>
      <c r="C25" s="631" t="s">
        <v>129</v>
      </c>
      <c r="D25" s="632" t="s">
        <v>209</v>
      </c>
      <c r="E25" s="633" t="s">
        <v>376</v>
      </c>
      <c r="F25" s="634"/>
      <c r="G25" s="652">
        <f>+G26</f>
        <v>713350</v>
      </c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</row>
    <row r="26" spans="1:7" s="38" customFormat="1" ht="31.5">
      <c r="A26" s="643" t="s">
        <v>212</v>
      </c>
      <c r="B26" s="640" t="s">
        <v>123</v>
      </c>
      <c r="C26" s="641" t="s">
        <v>129</v>
      </c>
      <c r="D26" s="321" t="s">
        <v>211</v>
      </c>
      <c r="E26" s="322" t="s">
        <v>376</v>
      </c>
      <c r="F26" s="642"/>
      <c r="G26" s="703">
        <f>+G27</f>
        <v>713350</v>
      </c>
    </row>
    <row r="27" spans="1:7" s="38" customFormat="1" ht="33.75" customHeight="1">
      <c r="A27" s="643" t="s">
        <v>182</v>
      </c>
      <c r="B27" s="640" t="s">
        <v>123</v>
      </c>
      <c r="C27" s="641" t="s">
        <v>129</v>
      </c>
      <c r="D27" s="321" t="s">
        <v>211</v>
      </c>
      <c r="E27" s="322" t="s">
        <v>375</v>
      </c>
      <c r="F27" s="642"/>
      <c r="G27" s="623">
        <f>SUM(G28)</f>
        <v>713350</v>
      </c>
    </row>
    <row r="28" spans="1:7" s="38" customFormat="1" ht="64.5" customHeight="1">
      <c r="A28" s="124" t="s">
        <v>130</v>
      </c>
      <c r="B28" s="309" t="s">
        <v>123</v>
      </c>
      <c r="C28" s="310" t="s">
        <v>129</v>
      </c>
      <c r="D28" s="311" t="s">
        <v>211</v>
      </c>
      <c r="E28" s="312" t="s">
        <v>375</v>
      </c>
      <c r="F28" s="313" t="s">
        <v>125</v>
      </c>
      <c r="G28" s="701">
        <v>713350</v>
      </c>
    </row>
    <row r="29" spans="1:7" s="34" customFormat="1" ht="16.5" customHeight="1" hidden="1">
      <c r="A29" s="124" t="s">
        <v>133</v>
      </c>
      <c r="B29" s="309" t="s">
        <v>123</v>
      </c>
      <c r="C29" s="310" t="s">
        <v>129</v>
      </c>
      <c r="D29" s="311" t="s">
        <v>211</v>
      </c>
      <c r="E29" s="312" t="s">
        <v>375</v>
      </c>
      <c r="F29" s="313" t="s">
        <v>134</v>
      </c>
      <c r="G29" s="701"/>
    </row>
    <row r="30" spans="1:7" s="34" customFormat="1" ht="48.75" customHeight="1">
      <c r="A30" s="238" t="s">
        <v>534</v>
      </c>
      <c r="B30" s="281" t="s">
        <v>123</v>
      </c>
      <c r="C30" s="285" t="s">
        <v>535</v>
      </c>
      <c r="D30" s="283"/>
      <c r="E30" s="284"/>
      <c r="F30" s="326"/>
      <c r="G30" s="600">
        <v>61959</v>
      </c>
    </row>
    <row r="31" spans="1:35" s="39" customFormat="1" ht="34.5" customHeight="1">
      <c r="A31" s="910" t="s">
        <v>420</v>
      </c>
      <c r="B31" s="628" t="s">
        <v>123</v>
      </c>
      <c r="C31" s="911" t="s">
        <v>535</v>
      </c>
      <c r="D31" s="912" t="s">
        <v>421</v>
      </c>
      <c r="E31" s="670" t="s">
        <v>376</v>
      </c>
      <c r="F31" s="911"/>
      <c r="G31" s="652">
        <v>61959</v>
      </c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</row>
    <row r="32" spans="1:35" s="39" customFormat="1" ht="18.75" customHeight="1">
      <c r="A32" s="643" t="s">
        <v>536</v>
      </c>
      <c r="B32" s="640" t="s">
        <v>123</v>
      </c>
      <c r="C32" s="641" t="s">
        <v>535</v>
      </c>
      <c r="D32" s="885" t="s">
        <v>537</v>
      </c>
      <c r="E32" s="790" t="s">
        <v>376</v>
      </c>
      <c r="F32" s="642"/>
      <c r="G32" s="700">
        <v>61959</v>
      </c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</row>
    <row r="33" spans="1:7" s="34" customFormat="1" ht="49.5" customHeight="1">
      <c r="A33" s="643" t="s">
        <v>538</v>
      </c>
      <c r="B33" s="640" t="s">
        <v>123</v>
      </c>
      <c r="C33" s="641" t="s">
        <v>535</v>
      </c>
      <c r="D33" s="885" t="s">
        <v>537</v>
      </c>
      <c r="E33" s="790" t="s">
        <v>539</v>
      </c>
      <c r="F33" s="642"/>
      <c r="G33" s="700">
        <v>61959</v>
      </c>
    </row>
    <row r="34" spans="1:7" s="24" customFormat="1" ht="18" customHeight="1">
      <c r="A34" s="879" t="s">
        <v>407</v>
      </c>
      <c r="B34" s="309" t="s">
        <v>123</v>
      </c>
      <c r="C34" s="309" t="s">
        <v>535</v>
      </c>
      <c r="D34" s="339" t="s">
        <v>537</v>
      </c>
      <c r="E34" s="340" t="s">
        <v>539</v>
      </c>
      <c r="F34" s="309" t="s">
        <v>408</v>
      </c>
      <c r="G34" s="621">
        <v>61959</v>
      </c>
    </row>
    <row r="35" spans="1:7" s="24" customFormat="1" ht="16.5" customHeight="1">
      <c r="A35" s="775" t="s">
        <v>554</v>
      </c>
      <c r="B35" s="767" t="s">
        <v>123</v>
      </c>
      <c r="C35" s="758">
        <v>11</v>
      </c>
      <c r="D35" s="882"/>
      <c r="E35" s="883"/>
      <c r="F35" s="883"/>
      <c r="G35" s="913">
        <f>SUM(G36)</f>
        <v>2000</v>
      </c>
    </row>
    <row r="36" spans="1:7" s="24" customFormat="1" ht="18" customHeight="1">
      <c r="A36" s="920" t="s">
        <v>555</v>
      </c>
      <c r="B36" s="921" t="s">
        <v>123</v>
      </c>
      <c r="C36" s="922">
        <v>11</v>
      </c>
      <c r="D36" s="1029" t="s">
        <v>559</v>
      </c>
      <c r="E36" s="1030"/>
      <c r="F36" s="924"/>
      <c r="G36" s="925">
        <f>SUM(G37)</f>
        <v>2000</v>
      </c>
    </row>
    <row r="37" spans="1:7" s="24" customFormat="1" ht="18.75" customHeight="1">
      <c r="A37" s="880" t="s">
        <v>556</v>
      </c>
      <c r="B37" s="822" t="s">
        <v>123</v>
      </c>
      <c r="C37" s="712">
        <v>11</v>
      </c>
      <c r="D37" s="818" t="s">
        <v>557</v>
      </c>
      <c r="E37" s="881" t="s">
        <v>376</v>
      </c>
      <c r="F37" s="881"/>
      <c r="G37" s="623">
        <f>SUM(G38)</f>
        <v>2000</v>
      </c>
    </row>
    <row r="38" spans="1:7" s="24" customFormat="1" ht="18.75" customHeight="1">
      <c r="A38" s="612" t="s">
        <v>558</v>
      </c>
      <c r="B38" s="822" t="s">
        <v>123</v>
      </c>
      <c r="C38" s="712">
        <v>11</v>
      </c>
      <c r="D38" s="1031" t="s">
        <v>560</v>
      </c>
      <c r="E38" s="1032"/>
      <c r="F38" s="881"/>
      <c r="G38" s="623">
        <f>SUM(G39)</f>
        <v>2000</v>
      </c>
    </row>
    <row r="39" spans="1:7" s="24" customFormat="1" ht="18" customHeight="1">
      <c r="A39" s="612" t="s">
        <v>133</v>
      </c>
      <c r="B39" s="822" t="s">
        <v>123</v>
      </c>
      <c r="C39" s="712">
        <v>11</v>
      </c>
      <c r="D39" s="1031" t="s">
        <v>560</v>
      </c>
      <c r="E39" s="1032"/>
      <c r="F39" s="325" t="s">
        <v>134</v>
      </c>
      <c r="G39" s="621">
        <v>2000</v>
      </c>
    </row>
    <row r="40" spans="1:7" s="24" customFormat="1" ht="20.25" customHeight="1">
      <c r="A40" s="231" t="s">
        <v>138</v>
      </c>
      <c r="B40" s="281" t="s">
        <v>123</v>
      </c>
      <c r="C40" s="282" t="s">
        <v>139</v>
      </c>
      <c r="D40" s="342"/>
      <c r="E40" s="343"/>
      <c r="F40" s="285"/>
      <c r="G40" s="600">
        <f>SUM(G41,G46,G55,G60,G64,G68)</f>
        <v>1699740</v>
      </c>
    </row>
    <row r="41" spans="1:7" s="24" customFormat="1" ht="63">
      <c r="A41" s="650" t="s">
        <v>477</v>
      </c>
      <c r="B41" s="677" t="s">
        <v>123</v>
      </c>
      <c r="C41" s="678" t="s">
        <v>139</v>
      </c>
      <c r="D41" s="695" t="s">
        <v>174</v>
      </c>
      <c r="E41" s="999" t="s">
        <v>376</v>
      </c>
      <c r="F41" s="677"/>
      <c r="G41" s="899">
        <f>SUM(G42)</f>
        <v>5494</v>
      </c>
    </row>
    <row r="42" spans="1:7" s="24" customFormat="1" ht="64.5" customHeight="1">
      <c r="A42" s="124" t="s">
        <v>478</v>
      </c>
      <c r="B42" s="309" t="s">
        <v>123</v>
      </c>
      <c r="C42" s="325" t="s">
        <v>139</v>
      </c>
      <c r="D42" s="803" t="s">
        <v>405</v>
      </c>
      <c r="E42" s="804" t="s">
        <v>376</v>
      </c>
      <c r="F42" s="805"/>
      <c r="G42" s="704">
        <f>+G43</f>
        <v>5494</v>
      </c>
    </row>
    <row r="43" spans="1:7" s="24" customFormat="1" ht="24" customHeight="1">
      <c r="A43" s="610" t="s">
        <v>436</v>
      </c>
      <c r="B43" s="319" t="s">
        <v>123</v>
      </c>
      <c r="C43" s="802" t="s">
        <v>139</v>
      </c>
      <c r="D43" s="537" t="s">
        <v>405</v>
      </c>
      <c r="E43" s="538" t="s">
        <v>384</v>
      </c>
      <c r="F43" s="676"/>
      <c r="G43" s="648">
        <f>G44</f>
        <v>5494</v>
      </c>
    </row>
    <row r="44" spans="1:7" s="24" customFormat="1" ht="36" customHeight="1">
      <c r="A44" s="610" t="s">
        <v>394</v>
      </c>
      <c r="B44" s="319" t="s">
        <v>123</v>
      </c>
      <c r="C44" s="802" t="s">
        <v>139</v>
      </c>
      <c r="D44" s="537" t="s">
        <v>405</v>
      </c>
      <c r="E44" s="538" t="s">
        <v>434</v>
      </c>
      <c r="F44" s="676"/>
      <c r="G44" s="623">
        <f>SUM(G45:G45)</f>
        <v>5494</v>
      </c>
    </row>
    <row r="45" spans="1:7" s="24" customFormat="1" ht="69" customHeight="1">
      <c r="A45" s="125" t="s">
        <v>130</v>
      </c>
      <c r="B45" s="319" t="s">
        <v>123</v>
      </c>
      <c r="C45" s="802" t="s">
        <v>139</v>
      </c>
      <c r="D45" s="537" t="s">
        <v>405</v>
      </c>
      <c r="E45" s="538" t="s">
        <v>434</v>
      </c>
      <c r="F45" s="319" t="s">
        <v>125</v>
      </c>
      <c r="G45" s="605">
        <v>5494</v>
      </c>
    </row>
    <row r="46" spans="1:7" s="24" customFormat="1" ht="80.25" customHeight="1">
      <c r="A46" s="673" t="s">
        <v>479</v>
      </c>
      <c r="B46" s="677" t="s">
        <v>123</v>
      </c>
      <c r="C46" s="678" t="s">
        <v>139</v>
      </c>
      <c r="D46" s="679" t="s">
        <v>188</v>
      </c>
      <c r="E46" s="680" t="s">
        <v>376</v>
      </c>
      <c r="F46" s="677"/>
      <c r="G46" s="914">
        <f>G47+G51</f>
        <v>16482</v>
      </c>
    </row>
    <row r="47" spans="1:7" s="24" customFormat="1" ht="99.75" customHeight="1">
      <c r="A47" s="806" t="s">
        <v>480</v>
      </c>
      <c r="B47" s="309" t="s">
        <v>123</v>
      </c>
      <c r="C47" s="325" t="s">
        <v>139</v>
      </c>
      <c r="D47" s="807" t="s">
        <v>389</v>
      </c>
      <c r="E47" s="808" t="s">
        <v>376</v>
      </c>
      <c r="F47" s="805"/>
      <c r="G47" s="648">
        <f>G48</f>
        <v>5494</v>
      </c>
    </row>
    <row r="48" spans="1:7" s="24" customFormat="1" ht="51" customHeight="1">
      <c r="A48" s="612" t="s">
        <v>481</v>
      </c>
      <c r="B48" s="319" t="s">
        <v>123</v>
      </c>
      <c r="C48" s="802" t="s">
        <v>139</v>
      </c>
      <c r="D48" s="664" t="s">
        <v>389</v>
      </c>
      <c r="E48" s="408" t="s">
        <v>380</v>
      </c>
      <c r="F48" s="676"/>
      <c r="G48" s="648">
        <f>G49</f>
        <v>5494</v>
      </c>
    </row>
    <row r="49" spans="1:7" s="24" customFormat="1" ht="35.25" customHeight="1">
      <c r="A49" s="654" t="s">
        <v>394</v>
      </c>
      <c r="B49" s="319" t="s">
        <v>123</v>
      </c>
      <c r="C49" s="802" t="s">
        <v>139</v>
      </c>
      <c r="D49" s="664" t="s">
        <v>389</v>
      </c>
      <c r="E49" s="408" t="s">
        <v>388</v>
      </c>
      <c r="F49" s="319"/>
      <c r="G49" s="704">
        <v>5494</v>
      </c>
    </row>
    <row r="50" spans="1:7" s="24" customFormat="1" ht="64.5" customHeight="1">
      <c r="A50" s="606" t="s">
        <v>130</v>
      </c>
      <c r="B50" s="309" t="s">
        <v>123</v>
      </c>
      <c r="C50" s="325" t="s">
        <v>139</v>
      </c>
      <c r="D50" s="664" t="s">
        <v>389</v>
      </c>
      <c r="E50" s="408" t="s">
        <v>388</v>
      </c>
      <c r="F50" s="309" t="s">
        <v>125</v>
      </c>
      <c r="G50" s="701">
        <v>5494</v>
      </c>
    </row>
    <row r="51" spans="1:7" s="24" customFormat="1" ht="113.25" customHeight="1">
      <c r="A51" s="809" t="s">
        <v>482</v>
      </c>
      <c r="B51" s="309" t="s">
        <v>123</v>
      </c>
      <c r="C51" s="325" t="s">
        <v>139</v>
      </c>
      <c r="D51" s="807" t="s">
        <v>390</v>
      </c>
      <c r="E51" s="808" t="s">
        <v>376</v>
      </c>
      <c r="F51" s="805"/>
      <c r="G51" s="704">
        <f>+G52</f>
        <v>10988</v>
      </c>
    </row>
    <row r="52" spans="1:7" s="24" customFormat="1" ht="50.25" customHeight="1">
      <c r="A52" s="612" t="s">
        <v>470</v>
      </c>
      <c r="B52" s="319" t="s">
        <v>123</v>
      </c>
      <c r="C52" s="823" t="s">
        <v>139</v>
      </c>
      <c r="D52" s="664" t="s">
        <v>390</v>
      </c>
      <c r="E52" s="408" t="s">
        <v>380</v>
      </c>
      <c r="F52" s="676"/>
      <c r="G52" s="648">
        <f>G53</f>
        <v>10988</v>
      </c>
    </row>
    <row r="53" spans="1:7" s="24" customFormat="1" ht="34.5" customHeight="1">
      <c r="A53" s="654" t="s">
        <v>394</v>
      </c>
      <c r="B53" s="319" t="s">
        <v>123</v>
      </c>
      <c r="C53" s="823" t="s">
        <v>139</v>
      </c>
      <c r="D53" s="664" t="s">
        <v>390</v>
      </c>
      <c r="E53" s="408" t="s">
        <v>388</v>
      </c>
      <c r="F53" s="676"/>
      <c r="G53" s="623">
        <f>SUM(G54)</f>
        <v>10988</v>
      </c>
    </row>
    <row r="54" spans="1:7" s="24" customFormat="1" ht="64.5" customHeight="1">
      <c r="A54" s="606" t="s">
        <v>130</v>
      </c>
      <c r="B54" s="319" t="s">
        <v>123</v>
      </c>
      <c r="C54" s="823" t="s">
        <v>139</v>
      </c>
      <c r="D54" s="664" t="s">
        <v>390</v>
      </c>
      <c r="E54" s="408" t="s">
        <v>388</v>
      </c>
      <c r="F54" s="319" t="s">
        <v>125</v>
      </c>
      <c r="G54" s="705">
        <v>10988</v>
      </c>
    </row>
    <row r="55" spans="1:7" s="40" customFormat="1" ht="78.75" customHeight="1">
      <c r="A55" s="915" t="s">
        <v>589</v>
      </c>
      <c r="B55" s="677" t="s">
        <v>123</v>
      </c>
      <c r="C55" s="678" t="s">
        <v>139</v>
      </c>
      <c r="D55" s="679" t="s">
        <v>431</v>
      </c>
      <c r="E55" s="680" t="s">
        <v>376</v>
      </c>
      <c r="F55" s="677"/>
      <c r="G55" s="914">
        <f>+G56</f>
        <v>5494</v>
      </c>
    </row>
    <row r="56" spans="1:7" s="24" customFormat="1" ht="96" customHeight="1">
      <c r="A56" s="645" t="s">
        <v>590</v>
      </c>
      <c r="B56" s="309" t="s">
        <v>123</v>
      </c>
      <c r="C56" s="325" t="s">
        <v>139</v>
      </c>
      <c r="D56" s="807" t="s">
        <v>417</v>
      </c>
      <c r="E56" s="808" t="s">
        <v>376</v>
      </c>
      <c r="F56" s="805"/>
      <c r="G56" s="648">
        <f>G57</f>
        <v>5494</v>
      </c>
    </row>
    <row r="57" spans="1:7" s="24" customFormat="1" ht="64.5" customHeight="1">
      <c r="A57" s="645" t="s">
        <v>591</v>
      </c>
      <c r="B57" s="319" t="s">
        <v>123</v>
      </c>
      <c r="C57" s="823" t="s">
        <v>139</v>
      </c>
      <c r="D57" s="664" t="s">
        <v>417</v>
      </c>
      <c r="E57" s="408" t="s">
        <v>380</v>
      </c>
      <c r="F57" s="676"/>
      <c r="G57" s="648">
        <f>G58</f>
        <v>5494</v>
      </c>
    </row>
    <row r="58" spans="1:7" s="24" customFormat="1" ht="37.5" customHeight="1">
      <c r="A58" s="821" t="s">
        <v>464</v>
      </c>
      <c r="B58" s="319" t="s">
        <v>123</v>
      </c>
      <c r="C58" s="823" t="s">
        <v>139</v>
      </c>
      <c r="D58" s="664" t="s">
        <v>417</v>
      </c>
      <c r="E58" s="408" t="s">
        <v>388</v>
      </c>
      <c r="F58" s="319"/>
      <c r="G58" s="704">
        <f>G59</f>
        <v>5494</v>
      </c>
    </row>
    <row r="59" spans="1:7" s="24" customFormat="1" ht="15" customHeight="1">
      <c r="A59" s="606" t="s">
        <v>130</v>
      </c>
      <c r="B59" s="309" t="s">
        <v>123</v>
      </c>
      <c r="C59" s="325" t="s">
        <v>139</v>
      </c>
      <c r="D59" s="664" t="s">
        <v>417</v>
      </c>
      <c r="E59" s="408" t="s">
        <v>388</v>
      </c>
      <c r="F59" s="309" t="s">
        <v>125</v>
      </c>
      <c r="G59" s="701">
        <v>5494</v>
      </c>
    </row>
    <row r="60" spans="1:7" s="24" customFormat="1" ht="15" customHeight="1" hidden="1">
      <c r="A60" s="930" t="s">
        <v>214</v>
      </c>
      <c r="B60" s="931" t="s">
        <v>123</v>
      </c>
      <c r="C60" s="932">
        <v>13</v>
      </c>
      <c r="D60" s="933" t="s">
        <v>213</v>
      </c>
      <c r="E60" s="934" t="s">
        <v>376</v>
      </c>
      <c r="F60" s="935"/>
      <c r="G60" s="936">
        <f>G63</f>
        <v>0</v>
      </c>
    </row>
    <row r="61" spans="1:7" s="24" customFormat="1" ht="31.5" hidden="1">
      <c r="A61" s="644" t="s">
        <v>471</v>
      </c>
      <c r="B61" s="662" t="s">
        <v>123</v>
      </c>
      <c r="C61" s="663">
        <v>13</v>
      </c>
      <c r="D61" s="664" t="s">
        <v>215</v>
      </c>
      <c r="E61" s="561" t="s">
        <v>376</v>
      </c>
      <c r="F61" s="665"/>
      <c r="G61" s="648">
        <f>G62</f>
        <v>0</v>
      </c>
    </row>
    <row r="62" spans="1:7" s="24" customFormat="1" ht="29.25" customHeight="1" hidden="1">
      <c r="A62" s="644" t="s">
        <v>217</v>
      </c>
      <c r="B62" s="666" t="s">
        <v>123</v>
      </c>
      <c r="C62" s="663">
        <v>13</v>
      </c>
      <c r="D62" s="664" t="s">
        <v>215</v>
      </c>
      <c r="E62" s="561" t="s">
        <v>377</v>
      </c>
      <c r="F62" s="665"/>
      <c r="G62" s="648">
        <f>G63</f>
        <v>0</v>
      </c>
    </row>
    <row r="63" spans="1:7" s="24" customFormat="1" ht="34.5" customHeight="1" hidden="1">
      <c r="A63" s="532" t="s">
        <v>428</v>
      </c>
      <c r="B63" s="367" t="s">
        <v>123</v>
      </c>
      <c r="C63" s="364">
        <v>13</v>
      </c>
      <c r="D63" s="365" t="s">
        <v>215</v>
      </c>
      <c r="E63" s="366" t="s">
        <v>377</v>
      </c>
      <c r="F63" s="367" t="s">
        <v>132</v>
      </c>
      <c r="G63" s="604"/>
    </row>
    <row r="64" spans="1:247" s="42" customFormat="1" ht="19.5" customHeight="1">
      <c r="A64" s="926" t="s">
        <v>219</v>
      </c>
      <c r="B64" s="927" t="s">
        <v>123</v>
      </c>
      <c r="C64" s="927" t="s">
        <v>139</v>
      </c>
      <c r="D64" s="615" t="s">
        <v>218</v>
      </c>
      <c r="E64" s="627" t="s">
        <v>376</v>
      </c>
      <c r="F64" s="928"/>
      <c r="G64" s="652">
        <v>15000</v>
      </c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3"/>
      <c r="DG64" s="43"/>
      <c r="DH64" s="43"/>
      <c r="DI64" s="43"/>
      <c r="DJ64" s="43"/>
      <c r="DK64" s="43"/>
      <c r="DL64" s="43"/>
      <c r="DM64" s="43"/>
      <c r="DN64" s="43"/>
      <c r="DO64" s="43"/>
      <c r="DP64" s="43"/>
      <c r="DQ64" s="43"/>
      <c r="DR64" s="43"/>
      <c r="DS64" s="43"/>
      <c r="DT64" s="43"/>
      <c r="DU64" s="43"/>
      <c r="DV64" s="43"/>
      <c r="DW64" s="43"/>
      <c r="DX64" s="43"/>
      <c r="DY64" s="43"/>
      <c r="DZ64" s="43"/>
      <c r="EA64" s="43"/>
      <c r="EB64" s="43"/>
      <c r="EC64" s="43"/>
      <c r="ED64" s="43"/>
      <c r="EE64" s="43"/>
      <c r="EF64" s="43"/>
      <c r="EG64" s="43"/>
      <c r="EH64" s="43"/>
      <c r="EI64" s="43"/>
      <c r="EJ64" s="43"/>
      <c r="EK64" s="43"/>
      <c r="EL64" s="43"/>
      <c r="EM64" s="43"/>
      <c r="EN64" s="43"/>
      <c r="EO64" s="43"/>
      <c r="EP64" s="43"/>
      <c r="EQ64" s="43"/>
      <c r="ER64" s="43"/>
      <c r="ES64" s="43"/>
      <c r="ET64" s="43"/>
      <c r="EU64" s="43"/>
      <c r="EV64" s="43"/>
      <c r="EW64" s="43"/>
      <c r="EX64" s="43"/>
      <c r="EY64" s="43"/>
      <c r="EZ64" s="43"/>
      <c r="FA64" s="43"/>
      <c r="FB64" s="43"/>
      <c r="FC64" s="43"/>
      <c r="FD64" s="43"/>
      <c r="FE64" s="43"/>
      <c r="FF64" s="43"/>
      <c r="FG64" s="43"/>
      <c r="FH64" s="43"/>
      <c r="FI64" s="43"/>
      <c r="FJ64" s="43"/>
      <c r="FK64" s="43"/>
      <c r="FL64" s="43"/>
      <c r="FM64" s="43"/>
      <c r="FN64" s="43"/>
      <c r="FO64" s="43"/>
      <c r="FP64" s="43"/>
      <c r="FQ64" s="43"/>
      <c r="FR64" s="43"/>
      <c r="FS64" s="43"/>
      <c r="FT64" s="43"/>
      <c r="FU64" s="43"/>
      <c r="FV64" s="43"/>
      <c r="FW64" s="43"/>
      <c r="FX64" s="43"/>
      <c r="FY64" s="43"/>
      <c r="FZ64" s="43"/>
      <c r="GA64" s="43"/>
      <c r="GB64" s="43"/>
      <c r="GC64" s="43"/>
      <c r="GD64" s="43"/>
      <c r="GE64" s="43"/>
      <c r="GF64" s="43"/>
      <c r="GG64" s="43"/>
      <c r="GH64" s="43"/>
      <c r="GI64" s="43"/>
      <c r="GJ64" s="43"/>
      <c r="GK64" s="43"/>
      <c r="GL64" s="43"/>
      <c r="GM64" s="43"/>
      <c r="GN64" s="43"/>
      <c r="GO64" s="43"/>
      <c r="GP64" s="43"/>
      <c r="GQ64" s="43"/>
      <c r="GR64" s="43"/>
      <c r="GS64" s="43"/>
      <c r="GT64" s="43"/>
      <c r="GU64" s="43"/>
      <c r="GV64" s="43"/>
      <c r="GW64" s="43"/>
      <c r="GX64" s="43"/>
      <c r="GY64" s="43"/>
      <c r="GZ64" s="43"/>
      <c r="HA64" s="43"/>
      <c r="HB64" s="43"/>
      <c r="HC64" s="43"/>
      <c r="HD64" s="43"/>
      <c r="HE64" s="43"/>
      <c r="HF64" s="43"/>
      <c r="HG64" s="43"/>
      <c r="HH64" s="43"/>
      <c r="HI64" s="43"/>
      <c r="HJ64" s="43"/>
      <c r="HK64" s="43"/>
      <c r="HL64" s="43"/>
      <c r="HM64" s="43"/>
      <c r="HN64" s="43"/>
      <c r="HO64" s="43"/>
      <c r="HP64" s="43"/>
      <c r="HQ64" s="43"/>
      <c r="HR64" s="43"/>
      <c r="HS64" s="43"/>
      <c r="HT64" s="43"/>
      <c r="HU64" s="43"/>
      <c r="HV64" s="43"/>
      <c r="HW64" s="43"/>
      <c r="HX64" s="43"/>
      <c r="HY64" s="43"/>
      <c r="HZ64" s="43"/>
      <c r="IA64" s="43"/>
      <c r="IB64" s="43"/>
      <c r="IC64" s="43"/>
      <c r="ID64" s="43"/>
      <c r="IE64" s="43"/>
      <c r="IF64" s="43"/>
      <c r="IG64" s="43"/>
      <c r="IH64" s="43"/>
      <c r="II64" s="43"/>
      <c r="IJ64" s="43"/>
      <c r="IK64" s="43"/>
      <c r="IL64" s="43"/>
      <c r="IM64" s="43"/>
    </row>
    <row r="65" spans="1:247" s="42" customFormat="1" ht="17.25" customHeight="1">
      <c r="A65" s="649" t="s">
        <v>221</v>
      </c>
      <c r="B65" s="319" t="s">
        <v>123</v>
      </c>
      <c r="C65" s="319" t="s">
        <v>139</v>
      </c>
      <c r="D65" s="560" t="s">
        <v>220</v>
      </c>
      <c r="E65" s="561" t="s">
        <v>376</v>
      </c>
      <c r="F65" s="801"/>
      <c r="G65" s="648">
        <f>G67</f>
        <v>15000</v>
      </c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</row>
    <row r="66" spans="1:247" s="42" customFormat="1" ht="34.5" customHeight="1">
      <c r="A66" s="644" t="s">
        <v>303</v>
      </c>
      <c r="B66" s="420" t="s">
        <v>123</v>
      </c>
      <c r="C66" s="420">
        <v>13</v>
      </c>
      <c r="D66" s="653" t="s">
        <v>220</v>
      </c>
      <c r="E66" s="538" t="s">
        <v>379</v>
      </c>
      <c r="F66" s="647"/>
      <c r="G66" s="623">
        <f>SUM(G67)</f>
        <v>15000</v>
      </c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</row>
    <row r="67" spans="1:247" s="42" customFormat="1" ht="35.25" customHeight="1">
      <c r="A67" s="248" t="s">
        <v>429</v>
      </c>
      <c r="B67" s="383" t="s">
        <v>123</v>
      </c>
      <c r="C67" s="383">
        <v>13</v>
      </c>
      <c r="D67" s="365" t="s">
        <v>220</v>
      </c>
      <c r="E67" s="366" t="s">
        <v>379</v>
      </c>
      <c r="F67" s="393" t="s">
        <v>132</v>
      </c>
      <c r="G67" s="605">
        <v>15000</v>
      </c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</row>
    <row r="68" spans="1:247" s="42" customFormat="1" ht="31.5">
      <c r="A68" s="929" t="s">
        <v>395</v>
      </c>
      <c r="B68" s="927" t="s">
        <v>123</v>
      </c>
      <c r="C68" s="927" t="s">
        <v>139</v>
      </c>
      <c r="D68" s="615" t="s">
        <v>424</v>
      </c>
      <c r="E68" s="627" t="s">
        <v>376</v>
      </c>
      <c r="F68" s="928"/>
      <c r="G68" s="652">
        <f>+G69</f>
        <v>1657270</v>
      </c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</row>
    <row r="69" spans="1:7" s="24" customFormat="1" ht="31.5">
      <c r="A69" s="682" t="s">
        <v>396</v>
      </c>
      <c r="B69" s="319" t="s">
        <v>123</v>
      </c>
      <c r="C69" s="319" t="s">
        <v>139</v>
      </c>
      <c r="D69" s="560" t="s">
        <v>397</v>
      </c>
      <c r="E69" s="561" t="s">
        <v>376</v>
      </c>
      <c r="F69" s="801"/>
      <c r="G69" s="704">
        <f>+G70</f>
        <v>1657270</v>
      </c>
    </row>
    <row r="70" spans="1:7" s="40" customFormat="1" ht="33" customHeight="1">
      <c r="A70" s="682" t="s">
        <v>178</v>
      </c>
      <c r="B70" s="420" t="s">
        <v>123</v>
      </c>
      <c r="C70" s="420">
        <v>13</v>
      </c>
      <c r="D70" s="653" t="s">
        <v>397</v>
      </c>
      <c r="E70" s="538" t="s">
        <v>378</v>
      </c>
      <c r="F70" s="420"/>
      <c r="G70" s="623">
        <f>SUM(G71:G72)</f>
        <v>1657270</v>
      </c>
    </row>
    <row r="71" spans="1:7" s="24" customFormat="1" ht="63">
      <c r="A71" s="606" t="s">
        <v>130</v>
      </c>
      <c r="B71" s="383" t="s">
        <v>123</v>
      </c>
      <c r="C71" s="383">
        <v>13</v>
      </c>
      <c r="D71" s="653" t="s">
        <v>397</v>
      </c>
      <c r="E71" s="538" t="s">
        <v>378</v>
      </c>
      <c r="F71" s="383" t="s">
        <v>125</v>
      </c>
      <c r="G71" s="605">
        <v>1489270</v>
      </c>
    </row>
    <row r="72" spans="1:7" s="24" customFormat="1" ht="22.5" customHeight="1">
      <c r="A72" s="532" t="s">
        <v>428</v>
      </c>
      <c r="B72" s="383" t="s">
        <v>123</v>
      </c>
      <c r="C72" s="383">
        <v>13</v>
      </c>
      <c r="D72" s="365" t="s">
        <v>397</v>
      </c>
      <c r="E72" s="366" t="s">
        <v>378</v>
      </c>
      <c r="F72" s="383" t="s">
        <v>132</v>
      </c>
      <c r="G72" s="605">
        <v>168000</v>
      </c>
    </row>
    <row r="73" spans="1:7" s="24" customFormat="1" ht="22.5" customHeight="1" hidden="1">
      <c r="A73" s="124" t="s">
        <v>133</v>
      </c>
      <c r="B73" s="383" t="s">
        <v>123</v>
      </c>
      <c r="C73" s="383" t="s">
        <v>139</v>
      </c>
      <c r="D73" s="365" t="s">
        <v>397</v>
      </c>
      <c r="E73" s="366" t="s">
        <v>378</v>
      </c>
      <c r="F73" s="393" t="s">
        <v>134</v>
      </c>
      <c r="G73" s="605"/>
    </row>
    <row r="74" spans="1:7" s="24" customFormat="1" ht="22.5" customHeight="1">
      <c r="A74" s="249" t="s">
        <v>142</v>
      </c>
      <c r="B74" s="395" t="s">
        <v>124</v>
      </c>
      <c r="C74" s="396"/>
      <c r="D74" s="397"/>
      <c r="E74" s="398"/>
      <c r="F74" s="399"/>
      <c r="G74" s="601">
        <f>+G75</f>
        <v>92470</v>
      </c>
    </row>
    <row r="75" spans="1:7" s="24" customFormat="1" ht="18" customHeight="1">
      <c r="A75" s="250" t="s">
        <v>143</v>
      </c>
      <c r="B75" s="401" t="s">
        <v>124</v>
      </c>
      <c r="C75" s="401" t="s">
        <v>144</v>
      </c>
      <c r="D75" s="402"/>
      <c r="E75" s="403"/>
      <c r="F75" s="401"/>
      <c r="G75" s="600">
        <f>G76</f>
        <v>92470</v>
      </c>
    </row>
    <row r="76" spans="1:7" s="24" customFormat="1" ht="18" customHeight="1">
      <c r="A76" s="926" t="s">
        <v>219</v>
      </c>
      <c r="B76" s="927" t="s">
        <v>124</v>
      </c>
      <c r="C76" s="927" t="s">
        <v>144</v>
      </c>
      <c r="D76" s="615" t="s">
        <v>218</v>
      </c>
      <c r="E76" s="627" t="s">
        <v>376</v>
      </c>
      <c r="F76" s="928"/>
      <c r="G76" s="652">
        <f>G77</f>
        <v>92470</v>
      </c>
    </row>
    <row r="77" spans="1:35" s="39" customFormat="1" ht="18" customHeight="1">
      <c r="A77" s="649" t="s">
        <v>221</v>
      </c>
      <c r="B77" s="319" t="s">
        <v>124</v>
      </c>
      <c r="C77" s="319" t="s">
        <v>144</v>
      </c>
      <c r="D77" s="560" t="s">
        <v>220</v>
      </c>
      <c r="E77" s="561" t="s">
        <v>376</v>
      </c>
      <c r="F77" s="801"/>
      <c r="G77" s="648">
        <f>G78</f>
        <v>92470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</row>
    <row r="78" spans="1:245" s="38" customFormat="1" ht="34.5" customHeight="1">
      <c r="A78" s="649" t="s">
        <v>223</v>
      </c>
      <c r="B78" s="667" t="s">
        <v>124</v>
      </c>
      <c r="C78" s="667" t="s">
        <v>144</v>
      </c>
      <c r="D78" s="560" t="s">
        <v>220</v>
      </c>
      <c r="E78" s="561" t="s">
        <v>393</v>
      </c>
      <c r="F78" s="667"/>
      <c r="G78" s="648">
        <f>G79</f>
        <v>92470</v>
      </c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</row>
    <row r="79" spans="1:245" s="48" customFormat="1" ht="68.25" customHeight="1">
      <c r="A79" s="124" t="s">
        <v>130</v>
      </c>
      <c r="B79" s="309" t="s">
        <v>124</v>
      </c>
      <c r="C79" s="309" t="s">
        <v>144</v>
      </c>
      <c r="D79" s="407" t="s">
        <v>220</v>
      </c>
      <c r="E79" s="408" t="s">
        <v>393</v>
      </c>
      <c r="F79" s="309" t="s">
        <v>125</v>
      </c>
      <c r="G79" s="621">
        <v>92470</v>
      </c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47"/>
      <c r="CC79" s="47"/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47"/>
      <c r="CQ79" s="47"/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7"/>
      <c r="DF79" s="47"/>
      <c r="DG79" s="47"/>
      <c r="DH79" s="47"/>
      <c r="DI79" s="47"/>
      <c r="DJ79" s="47"/>
      <c r="DK79" s="47"/>
      <c r="DL79" s="47"/>
      <c r="DM79" s="47"/>
      <c r="DN79" s="47"/>
      <c r="DO79" s="47"/>
      <c r="DP79" s="47"/>
      <c r="DQ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  <c r="EL79" s="47"/>
      <c r="EM79" s="47"/>
      <c r="EN79" s="47"/>
      <c r="EO79" s="47"/>
      <c r="EP79" s="47"/>
      <c r="EQ79" s="47"/>
      <c r="ER79" s="47"/>
      <c r="ES79" s="47"/>
      <c r="ET79" s="47"/>
      <c r="EU79" s="47"/>
      <c r="EV79" s="47"/>
      <c r="EW79" s="47"/>
      <c r="EX79" s="47"/>
      <c r="EY79" s="47"/>
      <c r="EZ79" s="47"/>
      <c r="FA79" s="47"/>
      <c r="FB79" s="47"/>
      <c r="FC79" s="47"/>
      <c r="FD79" s="47"/>
      <c r="FE79" s="47"/>
      <c r="FF79" s="47"/>
      <c r="FG79" s="47"/>
      <c r="FH79" s="47"/>
      <c r="FI79" s="47"/>
      <c r="FJ79" s="47"/>
      <c r="FK79" s="47"/>
      <c r="FL79" s="47"/>
      <c r="FM79" s="47"/>
      <c r="FN79" s="47"/>
      <c r="FO79" s="47"/>
      <c r="FP79" s="47"/>
      <c r="FQ79" s="47"/>
      <c r="FR79" s="47"/>
      <c r="FS79" s="47"/>
      <c r="FT79" s="47"/>
      <c r="FU79" s="47"/>
      <c r="FV79" s="47"/>
      <c r="FW79" s="47"/>
      <c r="FX79" s="47"/>
      <c r="FY79" s="47"/>
      <c r="FZ79" s="47"/>
      <c r="GA79" s="47"/>
      <c r="GB79" s="47"/>
      <c r="GC79" s="47"/>
      <c r="GD79" s="47"/>
      <c r="GE79" s="47"/>
      <c r="GF79" s="47"/>
      <c r="GG79" s="47"/>
      <c r="GH79" s="47"/>
      <c r="GI79" s="47"/>
      <c r="GJ79" s="47"/>
      <c r="GK79" s="47"/>
      <c r="GL79" s="47"/>
      <c r="GM79" s="47"/>
      <c r="GN79" s="47"/>
      <c r="GO79" s="47"/>
      <c r="GP79" s="47"/>
      <c r="GQ79" s="47"/>
      <c r="GR79" s="47"/>
      <c r="GS79" s="47"/>
      <c r="GT79" s="47"/>
      <c r="GU79" s="47"/>
      <c r="GV79" s="47"/>
      <c r="GW79" s="47"/>
      <c r="GX79" s="47"/>
      <c r="GY79" s="47"/>
      <c r="GZ79" s="47"/>
      <c r="HA79" s="47"/>
      <c r="HB79" s="47"/>
      <c r="HC79" s="47"/>
      <c r="HD79" s="47"/>
      <c r="HE79" s="47"/>
      <c r="HF79" s="47"/>
      <c r="HG79" s="47"/>
      <c r="HH79" s="47"/>
      <c r="HI79" s="47"/>
      <c r="HJ79" s="47"/>
      <c r="HK79" s="47"/>
      <c r="HL79" s="47"/>
      <c r="HM79" s="47"/>
      <c r="HN79" s="47"/>
      <c r="HO79" s="47"/>
      <c r="HP79" s="47"/>
      <c r="HQ79" s="47"/>
      <c r="HR79" s="47"/>
      <c r="HS79" s="47"/>
      <c r="HT79" s="47"/>
      <c r="HU79" s="47"/>
      <c r="HV79" s="47"/>
      <c r="HW79" s="47"/>
      <c r="HX79" s="47"/>
      <c r="HY79" s="47"/>
      <c r="HZ79" s="47"/>
      <c r="IA79" s="47"/>
      <c r="IB79" s="47"/>
      <c r="IC79" s="47"/>
      <c r="ID79" s="47"/>
      <c r="IE79" s="47"/>
      <c r="IF79" s="47"/>
      <c r="IG79" s="47"/>
      <c r="IH79" s="47"/>
      <c r="II79" s="47"/>
      <c r="IJ79" s="47"/>
      <c r="IK79" s="47"/>
    </row>
    <row r="80" spans="1:246" s="36" customFormat="1" ht="18.75">
      <c r="A80" s="230" t="s">
        <v>150</v>
      </c>
      <c r="B80" s="274" t="s">
        <v>129</v>
      </c>
      <c r="C80" s="424"/>
      <c r="D80" s="424"/>
      <c r="E80" s="425"/>
      <c r="F80" s="278"/>
      <c r="G80" s="601">
        <f>+G81+G87</f>
        <v>913119</v>
      </c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</row>
    <row r="81" spans="1:246" s="36" customFormat="1" ht="18.75">
      <c r="A81" s="253" t="s">
        <v>430</v>
      </c>
      <c r="B81" s="427" t="s">
        <v>129</v>
      </c>
      <c r="C81" s="428" t="s">
        <v>147</v>
      </c>
      <c r="D81" s="429"/>
      <c r="E81" s="430"/>
      <c r="F81" s="431"/>
      <c r="G81" s="900">
        <f>SUM(G82)</f>
        <v>716732</v>
      </c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</row>
    <row r="82" spans="1:35" s="39" customFormat="1" ht="84" customHeight="1">
      <c r="A82" s="629" t="s">
        <v>483</v>
      </c>
      <c r="B82" s="630" t="s">
        <v>129</v>
      </c>
      <c r="C82" s="631" t="s">
        <v>147</v>
      </c>
      <c r="D82" s="916" t="s">
        <v>431</v>
      </c>
      <c r="E82" s="917" t="s">
        <v>376</v>
      </c>
      <c r="F82" s="634"/>
      <c r="G82" s="702">
        <f>SUM(G83)</f>
        <v>716732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</row>
    <row r="83" spans="1:245" s="38" customFormat="1" ht="98.25" customHeight="1">
      <c r="A83" s="620" t="s">
        <v>484</v>
      </c>
      <c r="B83" s="640" t="s">
        <v>129</v>
      </c>
      <c r="C83" s="641" t="s">
        <v>147</v>
      </c>
      <c r="D83" s="885" t="s">
        <v>417</v>
      </c>
      <c r="E83" s="790" t="s">
        <v>376</v>
      </c>
      <c r="F83" s="839"/>
      <c r="G83" s="923">
        <f>SUM(G84)</f>
        <v>716732</v>
      </c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</row>
    <row r="84" spans="1:245" s="38" customFormat="1" ht="63">
      <c r="A84" s="620" t="s">
        <v>472</v>
      </c>
      <c r="B84" s="640" t="s">
        <v>129</v>
      </c>
      <c r="C84" s="641" t="s">
        <v>147</v>
      </c>
      <c r="D84" s="885" t="s">
        <v>417</v>
      </c>
      <c r="E84" s="790" t="s">
        <v>380</v>
      </c>
      <c r="F84" s="839"/>
      <c r="G84" s="700">
        <f>+G85</f>
        <v>716732</v>
      </c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</row>
    <row r="85" spans="1:245" s="38" customFormat="1" ht="47.25">
      <c r="A85" s="620" t="s">
        <v>432</v>
      </c>
      <c r="B85" s="640" t="s">
        <v>129</v>
      </c>
      <c r="C85" s="641" t="s">
        <v>147</v>
      </c>
      <c r="D85" s="885" t="s">
        <v>417</v>
      </c>
      <c r="E85" s="790" t="s">
        <v>433</v>
      </c>
      <c r="F85" s="839"/>
      <c r="G85" s="700">
        <f>+G86</f>
        <v>716732</v>
      </c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</row>
    <row r="86" spans="1:7" s="40" customFormat="1" ht="36" customHeight="1">
      <c r="A86" s="124" t="s">
        <v>428</v>
      </c>
      <c r="B86" s="442" t="s">
        <v>129</v>
      </c>
      <c r="C86" s="443" t="s">
        <v>147</v>
      </c>
      <c r="D86" s="789" t="s">
        <v>417</v>
      </c>
      <c r="E86" s="790" t="s">
        <v>433</v>
      </c>
      <c r="F86" s="446" t="s">
        <v>132</v>
      </c>
      <c r="G86" s="901">
        <v>716732</v>
      </c>
    </row>
    <row r="87" spans="1:7" s="40" customFormat="1" ht="18.75">
      <c r="A87" s="796" t="s">
        <v>151</v>
      </c>
      <c r="B87" s="791" t="s">
        <v>129</v>
      </c>
      <c r="C87" s="792" t="s">
        <v>152</v>
      </c>
      <c r="D87" s="793"/>
      <c r="E87" s="794"/>
      <c r="F87" s="795"/>
      <c r="G87" s="900">
        <f>+G88</f>
        <v>196387</v>
      </c>
    </row>
    <row r="88" spans="1:7" s="40" customFormat="1" ht="81.75" customHeight="1">
      <c r="A88" s="669" t="s">
        <v>479</v>
      </c>
      <c r="B88" s="630" t="s">
        <v>129</v>
      </c>
      <c r="C88" s="631" t="s">
        <v>152</v>
      </c>
      <c r="D88" s="615" t="s">
        <v>188</v>
      </c>
      <c r="E88" s="616" t="s">
        <v>376</v>
      </c>
      <c r="F88" s="634"/>
      <c r="G88" s="702">
        <f>SUM(G89)</f>
        <v>196387</v>
      </c>
    </row>
    <row r="89" spans="1:7" s="40" customFormat="1" ht="112.5" customHeight="1">
      <c r="A89" s="645" t="s">
        <v>482</v>
      </c>
      <c r="B89" s="640" t="s">
        <v>129</v>
      </c>
      <c r="C89" s="641" t="s">
        <v>152</v>
      </c>
      <c r="D89" s="560" t="s">
        <v>390</v>
      </c>
      <c r="E89" s="608" t="s">
        <v>376</v>
      </c>
      <c r="F89" s="839"/>
      <c r="G89" s="700">
        <f>+G90</f>
        <v>196387</v>
      </c>
    </row>
    <row r="90" spans="1:7" s="40" customFormat="1" ht="48.75" customHeight="1">
      <c r="A90" s="620" t="s">
        <v>470</v>
      </c>
      <c r="B90" s="640" t="s">
        <v>129</v>
      </c>
      <c r="C90" s="641" t="s">
        <v>152</v>
      </c>
      <c r="D90" s="560" t="s">
        <v>390</v>
      </c>
      <c r="E90" s="608" t="s">
        <v>380</v>
      </c>
      <c r="F90" s="839"/>
      <c r="G90" s="700">
        <f>+G91+G93</f>
        <v>196387</v>
      </c>
    </row>
    <row r="91" spans="1:7" s="40" customFormat="1" ht="48.75" customHeight="1">
      <c r="A91" s="645" t="s">
        <v>541</v>
      </c>
      <c r="B91" s="640" t="s">
        <v>129</v>
      </c>
      <c r="C91" s="641" t="s">
        <v>152</v>
      </c>
      <c r="D91" s="560" t="s">
        <v>390</v>
      </c>
      <c r="E91" s="608" t="s">
        <v>444</v>
      </c>
      <c r="F91" s="839"/>
      <c r="G91" s="700">
        <f>+G92</f>
        <v>137471</v>
      </c>
    </row>
    <row r="92" spans="1:7" s="40" customFormat="1" ht="34.5" customHeight="1">
      <c r="A92" s="644" t="s">
        <v>428</v>
      </c>
      <c r="B92" s="640" t="s">
        <v>129</v>
      </c>
      <c r="C92" s="641" t="s">
        <v>152</v>
      </c>
      <c r="D92" s="560" t="s">
        <v>390</v>
      </c>
      <c r="E92" s="608" t="s">
        <v>444</v>
      </c>
      <c r="F92" s="810" t="s">
        <v>132</v>
      </c>
      <c r="G92" s="1000">
        <v>137471</v>
      </c>
    </row>
    <row r="93" spans="1:7" s="40" customFormat="1" ht="47.25" customHeight="1">
      <c r="A93" s="645" t="s">
        <v>542</v>
      </c>
      <c r="B93" s="640" t="s">
        <v>129</v>
      </c>
      <c r="C93" s="641" t="s">
        <v>152</v>
      </c>
      <c r="D93" s="560" t="s">
        <v>390</v>
      </c>
      <c r="E93" s="608" t="s">
        <v>445</v>
      </c>
      <c r="F93" s="810"/>
      <c r="G93" s="700">
        <f>+G94</f>
        <v>58916</v>
      </c>
    </row>
    <row r="94" spans="1:7" s="40" customFormat="1" ht="33.75" customHeight="1">
      <c r="A94" s="124" t="s">
        <v>428</v>
      </c>
      <c r="B94" s="640" t="s">
        <v>129</v>
      </c>
      <c r="C94" s="641" t="s">
        <v>152</v>
      </c>
      <c r="D94" s="560" t="s">
        <v>390</v>
      </c>
      <c r="E94" s="608" t="s">
        <v>445</v>
      </c>
      <c r="F94" s="810" t="s">
        <v>132</v>
      </c>
      <c r="G94" s="1000">
        <v>58916</v>
      </c>
    </row>
    <row r="95" spans="1:7" s="40" customFormat="1" ht="18.75">
      <c r="A95" s="249" t="s">
        <v>153</v>
      </c>
      <c r="B95" s="395" t="s">
        <v>154</v>
      </c>
      <c r="C95" s="395"/>
      <c r="D95" s="448"/>
      <c r="E95" s="449"/>
      <c r="F95" s="395"/>
      <c r="G95" s="902">
        <f>SUM(+G96+G102)</f>
        <v>1856445</v>
      </c>
    </row>
    <row r="96" spans="1:7" s="40" customFormat="1" ht="18.75">
      <c r="A96" s="624" t="s">
        <v>381</v>
      </c>
      <c r="B96" s="617" t="s">
        <v>154</v>
      </c>
      <c r="C96" s="617" t="s">
        <v>124</v>
      </c>
      <c r="D96" s="625"/>
      <c r="E96" s="626"/>
      <c r="F96" s="617"/>
      <c r="G96" s="903">
        <f>SUM(+G97)</f>
        <v>190293</v>
      </c>
    </row>
    <row r="97" spans="1:7" s="38" customFormat="1" ht="78.75">
      <c r="A97" s="669" t="s">
        <v>479</v>
      </c>
      <c r="B97" s="614" t="s">
        <v>154</v>
      </c>
      <c r="C97" s="614" t="s">
        <v>124</v>
      </c>
      <c r="D97" s="615" t="s">
        <v>188</v>
      </c>
      <c r="E97" s="616" t="s">
        <v>376</v>
      </c>
      <c r="F97" s="614"/>
      <c r="G97" s="899">
        <f>SUM(G98)</f>
        <v>190293</v>
      </c>
    </row>
    <row r="98" spans="1:7" s="38" customFormat="1" ht="94.5">
      <c r="A98" s="612" t="s">
        <v>480</v>
      </c>
      <c r="B98" s="671" t="s">
        <v>154</v>
      </c>
      <c r="C98" s="671" t="s">
        <v>124</v>
      </c>
      <c r="D98" s="560" t="s">
        <v>189</v>
      </c>
      <c r="E98" s="608" t="s">
        <v>376</v>
      </c>
      <c r="F98" s="607"/>
      <c r="G98" s="904">
        <f>SUM(G99)</f>
        <v>190293</v>
      </c>
    </row>
    <row r="99" spans="1:7" s="38" customFormat="1" ht="50.25" customHeight="1">
      <c r="A99" s="613" t="s">
        <v>481</v>
      </c>
      <c r="B99" s="671" t="s">
        <v>154</v>
      </c>
      <c r="C99" s="671" t="s">
        <v>124</v>
      </c>
      <c r="D99" s="560" t="s">
        <v>189</v>
      </c>
      <c r="E99" s="608" t="s">
        <v>380</v>
      </c>
      <c r="F99" s="607"/>
      <c r="G99" s="904">
        <f>SUM(G100)</f>
        <v>190293</v>
      </c>
    </row>
    <row r="100" spans="1:7" s="38" customFormat="1" ht="17.25" customHeight="1">
      <c r="A100" s="610" t="s">
        <v>383</v>
      </c>
      <c r="B100" s="671" t="s">
        <v>154</v>
      </c>
      <c r="C100" s="671" t="s">
        <v>124</v>
      </c>
      <c r="D100" s="560" t="s">
        <v>189</v>
      </c>
      <c r="E100" s="608" t="s">
        <v>382</v>
      </c>
      <c r="F100" s="607"/>
      <c r="G100" s="904">
        <f>SUM(G101)</f>
        <v>190293</v>
      </c>
    </row>
    <row r="101" spans="1:7" s="38" customFormat="1" ht="31.5">
      <c r="A101" s="236" t="s">
        <v>428</v>
      </c>
      <c r="B101" s="671" t="s">
        <v>154</v>
      </c>
      <c r="C101" s="671" t="s">
        <v>124</v>
      </c>
      <c r="D101" s="560" t="s">
        <v>189</v>
      </c>
      <c r="E101" s="608" t="s">
        <v>382</v>
      </c>
      <c r="F101" s="671" t="s">
        <v>132</v>
      </c>
      <c r="G101" s="672">
        <v>190293</v>
      </c>
    </row>
    <row r="102" spans="1:7" s="24" customFormat="1" ht="18.75">
      <c r="A102" s="250" t="s">
        <v>155</v>
      </c>
      <c r="B102" s="401" t="s">
        <v>154</v>
      </c>
      <c r="C102" s="401" t="s">
        <v>144</v>
      </c>
      <c r="D102" s="451"/>
      <c r="E102" s="452"/>
      <c r="F102" s="401"/>
      <c r="G102" s="609">
        <f>+G103</f>
        <v>1666152</v>
      </c>
    </row>
    <row r="103" spans="1:7" s="24" customFormat="1" ht="78.75">
      <c r="A103" s="669" t="s">
        <v>479</v>
      </c>
      <c r="B103" s="614" t="s">
        <v>154</v>
      </c>
      <c r="C103" s="635" t="s">
        <v>144</v>
      </c>
      <c r="D103" s="636" t="s">
        <v>188</v>
      </c>
      <c r="E103" s="637" t="s">
        <v>376</v>
      </c>
      <c r="F103" s="638"/>
      <c r="G103" s="639">
        <f>+G104</f>
        <v>1666152</v>
      </c>
    </row>
    <row r="104" spans="1:7" s="24" customFormat="1" ht="94.5">
      <c r="A104" s="620" t="s">
        <v>480</v>
      </c>
      <c r="B104" s="640" t="s">
        <v>154</v>
      </c>
      <c r="C104" s="641" t="s">
        <v>144</v>
      </c>
      <c r="D104" s="548" t="s">
        <v>189</v>
      </c>
      <c r="E104" s="549" t="s">
        <v>376</v>
      </c>
      <c r="F104" s="642"/>
      <c r="G104" s="700">
        <f>+G106</f>
        <v>1666152</v>
      </c>
    </row>
    <row r="105" spans="1:7" s="24" customFormat="1" ht="52.5" customHeight="1">
      <c r="A105" s="613" t="s">
        <v>481</v>
      </c>
      <c r="B105" s="640" t="s">
        <v>154</v>
      </c>
      <c r="C105" s="641" t="s">
        <v>144</v>
      </c>
      <c r="D105" s="548" t="s">
        <v>189</v>
      </c>
      <c r="E105" s="549" t="s">
        <v>380</v>
      </c>
      <c r="F105" s="642"/>
      <c r="G105" s="904">
        <f>SUM(G106)</f>
        <v>1666152</v>
      </c>
    </row>
    <row r="106" spans="1:7" s="24" customFormat="1" ht="17.25" customHeight="1">
      <c r="A106" s="643" t="s">
        <v>191</v>
      </c>
      <c r="B106" s="640" t="s">
        <v>154</v>
      </c>
      <c r="C106" s="641" t="s">
        <v>144</v>
      </c>
      <c r="D106" s="548" t="s">
        <v>189</v>
      </c>
      <c r="E106" s="549" t="s">
        <v>385</v>
      </c>
      <c r="F106" s="642"/>
      <c r="G106" s="700">
        <f>SUM(G107)</f>
        <v>1666152</v>
      </c>
    </row>
    <row r="107" spans="1:7" s="24" customFormat="1" ht="31.5">
      <c r="A107" s="236" t="s">
        <v>428</v>
      </c>
      <c r="B107" s="442" t="s">
        <v>154</v>
      </c>
      <c r="C107" s="443" t="s">
        <v>144</v>
      </c>
      <c r="D107" s="465" t="s">
        <v>189</v>
      </c>
      <c r="E107" s="466" t="s">
        <v>385</v>
      </c>
      <c r="F107" s="313" t="s">
        <v>132</v>
      </c>
      <c r="G107" s="701">
        <v>1666152</v>
      </c>
    </row>
    <row r="108" spans="1:7" ht="15.75">
      <c r="A108" s="230" t="s">
        <v>156</v>
      </c>
      <c r="B108" s="274" t="s">
        <v>157</v>
      </c>
      <c r="C108" s="274"/>
      <c r="D108" s="448"/>
      <c r="E108" s="449"/>
      <c r="F108" s="274"/>
      <c r="G108" s="601">
        <f>+G109+G120</f>
        <v>1035670</v>
      </c>
    </row>
    <row r="109" spans="1:7" ht="15.75">
      <c r="A109" s="231" t="s">
        <v>158</v>
      </c>
      <c r="B109" s="281" t="s">
        <v>157</v>
      </c>
      <c r="C109" s="281" t="s">
        <v>123</v>
      </c>
      <c r="D109" s="342"/>
      <c r="E109" s="343"/>
      <c r="F109" s="281"/>
      <c r="G109" s="600">
        <f>+G110</f>
        <v>1005670</v>
      </c>
    </row>
    <row r="110" spans="1:7" ht="65.25" customHeight="1">
      <c r="A110" s="650" t="s">
        <v>477</v>
      </c>
      <c r="B110" s="651" t="s">
        <v>157</v>
      </c>
      <c r="C110" s="651" t="s">
        <v>123</v>
      </c>
      <c r="D110" s="615" t="s">
        <v>174</v>
      </c>
      <c r="E110" s="627" t="s">
        <v>376</v>
      </c>
      <c r="F110" s="628"/>
      <c r="G110" s="652">
        <f>+G111</f>
        <v>1005670</v>
      </c>
    </row>
    <row r="111" spans="1:7" ht="63">
      <c r="A111" s="644" t="s">
        <v>485</v>
      </c>
      <c r="B111" s="420" t="s">
        <v>157</v>
      </c>
      <c r="C111" s="420" t="s">
        <v>123</v>
      </c>
      <c r="D111" s="537" t="s">
        <v>176</v>
      </c>
      <c r="E111" s="538" t="s">
        <v>376</v>
      </c>
      <c r="F111" s="420"/>
      <c r="G111" s="905">
        <f>SUM(G112)</f>
        <v>1005670</v>
      </c>
    </row>
    <row r="112" spans="1:7" ht="31.5">
      <c r="A112" s="645" t="s">
        <v>386</v>
      </c>
      <c r="B112" s="420" t="s">
        <v>157</v>
      </c>
      <c r="C112" s="646" t="s">
        <v>123</v>
      </c>
      <c r="D112" s="537" t="s">
        <v>176</v>
      </c>
      <c r="E112" s="538" t="s">
        <v>380</v>
      </c>
      <c r="F112" s="647"/>
      <c r="G112" s="905">
        <f>SUM(G115+G113+G117)</f>
        <v>1005670</v>
      </c>
    </row>
    <row r="113" spans="1:7" ht="34.5" customHeight="1">
      <c r="A113" s="870" t="str">
        <f>'[1]прил5'!$A$355</f>
        <v>Оплата труда работников учреждений культуры муниципальных образований городских и сельских поселений</v>
      </c>
      <c r="B113" s="420" t="s">
        <v>157</v>
      </c>
      <c r="C113" s="646" t="s">
        <v>123</v>
      </c>
      <c r="D113" s="537" t="s">
        <v>176</v>
      </c>
      <c r="E113" s="538" t="s">
        <v>447</v>
      </c>
      <c r="F113" s="647"/>
      <c r="G113" s="905">
        <f>G114</f>
        <v>231242</v>
      </c>
    </row>
    <row r="114" spans="1:7" ht="66.75" customHeight="1">
      <c r="A114" s="820" t="str">
        <f>'[1]прил5'!$A$356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4" s="420" t="s">
        <v>157</v>
      </c>
      <c r="C114" s="646" t="s">
        <v>123</v>
      </c>
      <c r="D114" s="537" t="s">
        <v>176</v>
      </c>
      <c r="E114" s="538" t="s">
        <v>447</v>
      </c>
      <c r="F114" s="647" t="s">
        <v>125</v>
      </c>
      <c r="G114" s="907">
        <v>231242</v>
      </c>
    </row>
    <row r="115" spans="1:7" ht="49.5" customHeight="1">
      <c r="A115" s="644" t="s">
        <v>462</v>
      </c>
      <c r="B115" s="420" t="s">
        <v>157</v>
      </c>
      <c r="C115" s="646" t="s">
        <v>123</v>
      </c>
      <c r="D115" s="560" t="s">
        <v>176</v>
      </c>
      <c r="E115" s="608" t="s">
        <v>448</v>
      </c>
      <c r="F115" s="647"/>
      <c r="G115" s="648">
        <f>G116</f>
        <v>452118</v>
      </c>
    </row>
    <row r="116" spans="1:7" ht="65.25" customHeight="1">
      <c r="A116" s="125" t="s">
        <v>130</v>
      </c>
      <c r="B116" s="309" t="s">
        <v>157</v>
      </c>
      <c r="C116" s="309" t="s">
        <v>123</v>
      </c>
      <c r="D116" s="407" t="s">
        <v>176</v>
      </c>
      <c r="E116" s="608" t="s">
        <v>448</v>
      </c>
      <c r="F116" s="309" t="s">
        <v>125</v>
      </c>
      <c r="G116" s="621">
        <v>452118</v>
      </c>
    </row>
    <row r="117" spans="1:7" ht="35.25" customHeight="1">
      <c r="A117" s="236" t="s">
        <v>178</v>
      </c>
      <c r="B117" s="309" t="s">
        <v>157</v>
      </c>
      <c r="C117" s="309" t="s">
        <v>123</v>
      </c>
      <c r="D117" s="407" t="s">
        <v>176</v>
      </c>
      <c r="E117" s="498" t="s">
        <v>579</v>
      </c>
      <c r="F117" s="309"/>
      <c r="G117" s="623">
        <f>SUM(G118+G119)</f>
        <v>322310</v>
      </c>
    </row>
    <row r="118" spans="1:7" ht="37.5" customHeight="1">
      <c r="A118" s="236" t="s">
        <v>428</v>
      </c>
      <c r="B118" s="309" t="s">
        <v>157</v>
      </c>
      <c r="C118" s="309" t="s">
        <v>123</v>
      </c>
      <c r="D118" s="407" t="s">
        <v>176</v>
      </c>
      <c r="E118" s="498" t="s">
        <v>579</v>
      </c>
      <c r="F118" s="309" t="s">
        <v>132</v>
      </c>
      <c r="G118" s="621">
        <v>300000</v>
      </c>
    </row>
    <row r="119" spans="1:7" ht="17.25" customHeight="1">
      <c r="A119" s="248" t="s">
        <v>133</v>
      </c>
      <c r="B119" s="309" t="s">
        <v>157</v>
      </c>
      <c r="C119" s="309" t="s">
        <v>123</v>
      </c>
      <c r="D119" s="407" t="s">
        <v>176</v>
      </c>
      <c r="E119" s="498" t="s">
        <v>579</v>
      </c>
      <c r="F119" s="309" t="s">
        <v>134</v>
      </c>
      <c r="G119" s="621">
        <v>22310</v>
      </c>
    </row>
    <row r="120" spans="1:7" ht="18" customHeight="1">
      <c r="A120" s="798" t="s">
        <v>435</v>
      </c>
      <c r="B120" s="797" t="s">
        <v>157</v>
      </c>
      <c r="C120" s="797" t="s">
        <v>129</v>
      </c>
      <c r="D120" s="625"/>
      <c r="E120" s="626"/>
      <c r="F120" s="578"/>
      <c r="G120" s="855">
        <f>+G122</f>
        <v>30000</v>
      </c>
    </row>
    <row r="121" spans="1:7" ht="65.25" customHeight="1">
      <c r="A121" s="650" t="s">
        <v>477</v>
      </c>
      <c r="B121" s="651" t="s">
        <v>157</v>
      </c>
      <c r="C121" s="651" t="s">
        <v>129</v>
      </c>
      <c r="D121" s="615" t="s">
        <v>174</v>
      </c>
      <c r="E121" s="627" t="s">
        <v>376</v>
      </c>
      <c r="F121" s="628"/>
      <c r="G121" s="652">
        <f>+G122</f>
        <v>30000</v>
      </c>
    </row>
    <row r="122" spans="1:7" ht="63">
      <c r="A122" s="644" t="s">
        <v>478</v>
      </c>
      <c r="B122" s="309" t="s">
        <v>157</v>
      </c>
      <c r="C122" s="309" t="s">
        <v>129</v>
      </c>
      <c r="D122" s="537" t="s">
        <v>405</v>
      </c>
      <c r="E122" s="538" t="s">
        <v>376</v>
      </c>
      <c r="F122" s="309"/>
      <c r="G122" s="648">
        <f>G123</f>
        <v>30000</v>
      </c>
    </row>
    <row r="123" spans="1:7" ht="18.75" customHeight="1">
      <c r="A123" s="610" t="s">
        <v>436</v>
      </c>
      <c r="B123" s="309" t="s">
        <v>157</v>
      </c>
      <c r="C123" s="309" t="s">
        <v>129</v>
      </c>
      <c r="D123" s="537" t="s">
        <v>405</v>
      </c>
      <c r="E123" s="538" t="s">
        <v>384</v>
      </c>
      <c r="F123" s="309"/>
      <c r="G123" s="904">
        <f>SUM(G124)</f>
        <v>30000</v>
      </c>
    </row>
    <row r="124" spans="1:7" ht="31.5">
      <c r="A124" s="649" t="s">
        <v>459</v>
      </c>
      <c r="B124" s="309" t="s">
        <v>157</v>
      </c>
      <c r="C124" s="309" t="s">
        <v>129</v>
      </c>
      <c r="D124" s="537" t="s">
        <v>405</v>
      </c>
      <c r="E124" s="538" t="s">
        <v>458</v>
      </c>
      <c r="F124" s="309"/>
      <c r="G124" s="623">
        <f>G125</f>
        <v>30000</v>
      </c>
    </row>
    <row r="125" spans="1:7" ht="31.5">
      <c r="A125" s="125" t="s">
        <v>428</v>
      </c>
      <c r="B125" s="309" t="s">
        <v>157</v>
      </c>
      <c r="C125" s="309" t="s">
        <v>129</v>
      </c>
      <c r="D125" s="537" t="s">
        <v>405</v>
      </c>
      <c r="E125" s="538" t="s">
        <v>458</v>
      </c>
      <c r="F125" s="309" t="s">
        <v>132</v>
      </c>
      <c r="G125" s="621">
        <v>30000</v>
      </c>
    </row>
    <row r="126" spans="1:7" ht="15.75">
      <c r="A126" s="230" t="s">
        <v>159</v>
      </c>
      <c r="B126" s="918" t="s">
        <v>371</v>
      </c>
      <c r="C126" s="918"/>
      <c r="D126" s="582"/>
      <c r="E126" s="583"/>
      <c r="F126" s="581"/>
      <c r="G126" s="601">
        <f>+G127</f>
        <v>556800</v>
      </c>
    </row>
    <row r="127" spans="1:7" ht="15.75">
      <c r="A127" s="231" t="s">
        <v>160</v>
      </c>
      <c r="B127" s="797" t="s">
        <v>371</v>
      </c>
      <c r="C127" s="797" t="s">
        <v>123</v>
      </c>
      <c r="D127" s="579"/>
      <c r="E127" s="580"/>
      <c r="F127" s="578"/>
      <c r="G127" s="600">
        <f>G128</f>
        <v>556800</v>
      </c>
    </row>
    <row r="128" spans="1:7" ht="21.75" customHeight="1">
      <c r="A128" s="699" t="s">
        <v>219</v>
      </c>
      <c r="B128" s="919" t="s">
        <v>371</v>
      </c>
      <c r="C128" s="919" t="s">
        <v>123</v>
      </c>
      <c r="D128" s="681" t="s">
        <v>218</v>
      </c>
      <c r="E128" s="680" t="s">
        <v>376</v>
      </c>
      <c r="F128" s="674"/>
      <c r="G128" s="707">
        <f>G129</f>
        <v>556800</v>
      </c>
    </row>
    <row r="129" spans="1:7" ht="19.5" customHeight="1">
      <c r="A129" s="649" t="s">
        <v>221</v>
      </c>
      <c r="B129" s="420" t="s">
        <v>371</v>
      </c>
      <c r="C129" s="420" t="s">
        <v>123</v>
      </c>
      <c r="D129" s="560" t="s">
        <v>220</v>
      </c>
      <c r="E129" s="561" t="s">
        <v>376</v>
      </c>
      <c r="F129" s="420"/>
      <c r="G129" s="904">
        <f>SUM(G130)</f>
        <v>556800</v>
      </c>
    </row>
    <row r="130" spans="1:7" ht="31.5">
      <c r="A130" s="649" t="s">
        <v>161</v>
      </c>
      <c r="B130" s="420" t="s">
        <v>371</v>
      </c>
      <c r="C130" s="420" t="s">
        <v>123</v>
      </c>
      <c r="D130" s="560" t="s">
        <v>220</v>
      </c>
      <c r="E130" s="561" t="s">
        <v>457</v>
      </c>
      <c r="F130" s="420"/>
      <c r="G130" s="623">
        <f>G131</f>
        <v>556800</v>
      </c>
    </row>
    <row r="131" spans="1:7" ht="18.75" customHeight="1">
      <c r="A131" s="125" t="s">
        <v>162</v>
      </c>
      <c r="B131" s="309" t="s">
        <v>371</v>
      </c>
      <c r="C131" s="309" t="s">
        <v>123</v>
      </c>
      <c r="D131" s="560" t="s">
        <v>220</v>
      </c>
      <c r="E131" s="561" t="s">
        <v>457</v>
      </c>
      <c r="F131" s="309" t="s">
        <v>163</v>
      </c>
      <c r="G131" s="621">
        <v>556800</v>
      </c>
    </row>
    <row r="132" spans="2:7" ht="18.75">
      <c r="B132" s="7"/>
      <c r="C132" s="54"/>
      <c r="D132" s="55"/>
      <c r="E132" s="56"/>
      <c r="F132" s="7"/>
      <c r="G132" s="908"/>
    </row>
    <row r="133" spans="2:7" ht="18.75">
      <c r="B133" s="7"/>
      <c r="C133" s="54"/>
      <c r="D133" s="55"/>
      <c r="E133" s="56"/>
      <c r="F133" s="7"/>
      <c r="G133" s="908"/>
    </row>
    <row r="134" spans="2:7" ht="18.75">
      <c r="B134" s="7"/>
      <c r="C134" s="54"/>
      <c r="D134" s="55"/>
      <c r="E134" s="56"/>
      <c r="F134" s="7"/>
      <c r="G134" s="908"/>
    </row>
    <row r="135" spans="2:7" ht="18.75">
      <c r="B135" s="7"/>
      <c r="C135" s="54"/>
      <c r="D135" s="55"/>
      <c r="E135" s="56"/>
      <c r="F135" s="7"/>
      <c r="G135" s="908"/>
    </row>
    <row r="136" spans="2:7" ht="18.75">
      <c r="B136" s="7"/>
      <c r="C136" s="54"/>
      <c r="D136" s="55"/>
      <c r="E136" s="56"/>
      <c r="F136" s="7"/>
      <c r="G136" s="908"/>
    </row>
    <row r="137" spans="2:7" ht="18.75">
      <c r="B137" s="7"/>
      <c r="C137" s="54"/>
      <c r="D137" s="55"/>
      <c r="E137" s="56"/>
      <c r="F137" s="7"/>
      <c r="G137" s="908"/>
    </row>
    <row r="138" spans="2:7" ht="18.75">
      <c r="B138" s="7"/>
      <c r="C138" s="54"/>
      <c r="D138" s="55"/>
      <c r="E138" s="56"/>
      <c r="F138" s="7"/>
      <c r="G138" s="908"/>
    </row>
    <row r="139" spans="2:7" ht="18.75">
      <c r="B139" s="7"/>
      <c r="C139" s="54"/>
      <c r="D139" s="55"/>
      <c r="E139" s="56"/>
      <c r="F139" s="7"/>
      <c r="G139" s="908"/>
    </row>
    <row r="140" spans="2:7" ht="18.75">
      <c r="B140" s="7"/>
      <c r="C140" s="54"/>
      <c r="D140" s="55"/>
      <c r="E140" s="56"/>
      <c r="F140" s="7"/>
      <c r="G140" s="908"/>
    </row>
    <row r="141" spans="2:7" ht="18.75">
      <c r="B141" s="7"/>
      <c r="C141" s="54"/>
      <c r="D141" s="55"/>
      <c r="E141" s="56"/>
      <c r="F141" s="7"/>
      <c r="G141" s="908"/>
    </row>
    <row r="142" spans="2:7" ht="18.75">
      <c r="B142" s="7"/>
      <c r="C142" s="54"/>
      <c r="D142" s="55"/>
      <c r="E142" s="56"/>
      <c r="F142" s="7"/>
      <c r="G142" s="908"/>
    </row>
    <row r="143" spans="2:7" ht="18.75">
      <c r="B143" s="7"/>
      <c r="C143" s="54"/>
      <c r="D143" s="55"/>
      <c r="E143" s="56"/>
      <c r="F143" s="7"/>
      <c r="G143" s="908"/>
    </row>
    <row r="144" spans="2:7" ht="18.75">
      <c r="B144" s="7"/>
      <c r="C144" s="54"/>
      <c r="D144" s="55"/>
      <c r="E144" s="56"/>
      <c r="F144" s="7"/>
      <c r="G144" s="908"/>
    </row>
    <row r="145" spans="2:7" ht="18.75">
      <c r="B145" s="7"/>
      <c r="C145" s="54"/>
      <c r="D145" s="55"/>
      <c r="E145" s="56"/>
      <c r="F145" s="7"/>
      <c r="G145" s="908"/>
    </row>
    <row r="146" spans="2:7" ht="18.75">
      <c r="B146" s="7"/>
      <c r="C146" s="54"/>
      <c r="D146" s="55"/>
      <c r="E146" s="56"/>
      <c r="F146" s="7"/>
      <c r="G146" s="908"/>
    </row>
    <row r="147" spans="2:7" ht="18.75">
      <c r="B147" s="7"/>
      <c r="C147" s="54"/>
      <c r="D147" s="55"/>
      <c r="E147" s="56"/>
      <c r="F147" s="7"/>
      <c r="G147" s="908"/>
    </row>
    <row r="148" spans="2:7" ht="18.75">
      <c r="B148" s="7"/>
      <c r="C148" s="54"/>
      <c r="D148" s="55"/>
      <c r="E148" s="56"/>
      <c r="F148" s="7"/>
      <c r="G148" s="908"/>
    </row>
    <row r="149" spans="2:7" ht="18.75">
      <c r="B149" s="7"/>
      <c r="C149" s="54"/>
      <c r="D149" s="55"/>
      <c r="E149" s="56"/>
      <c r="F149" s="7"/>
      <c r="G149" s="908"/>
    </row>
    <row r="150" spans="2:7" ht="18.75">
      <c r="B150" s="7"/>
      <c r="C150" s="54"/>
      <c r="D150" s="55"/>
      <c r="E150" s="56"/>
      <c r="F150" s="7"/>
      <c r="G150" s="908"/>
    </row>
    <row r="151" spans="2:7" ht="18.75">
      <c r="B151" s="7"/>
      <c r="C151" s="54"/>
      <c r="D151" s="55"/>
      <c r="E151" s="56"/>
      <c r="F151" s="7"/>
      <c r="G151" s="908"/>
    </row>
    <row r="152" spans="2:7" ht="18.75">
      <c r="B152" s="7"/>
      <c r="C152" s="54"/>
      <c r="D152" s="55"/>
      <c r="E152" s="56"/>
      <c r="F152" s="7"/>
      <c r="G152" s="908"/>
    </row>
    <row r="153" spans="2:7" ht="18.75">
      <c r="B153" s="7"/>
      <c r="C153" s="54"/>
      <c r="D153" s="55"/>
      <c r="E153" s="56"/>
      <c r="F153" s="7"/>
      <c r="G153" s="908"/>
    </row>
    <row r="154" spans="2:7" ht="18.75">
      <c r="B154" s="7"/>
      <c r="C154" s="54"/>
      <c r="D154" s="55"/>
      <c r="E154" s="56"/>
      <c r="F154" s="7"/>
      <c r="G154" s="908"/>
    </row>
    <row r="155" spans="2:7" ht="18.75">
      <c r="B155" s="7"/>
      <c r="C155" s="54"/>
      <c r="D155" s="55"/>
      <c r="E155" s="56"/>
      <c r="F155" s="7"/>
      <c r="G155" s="908"/>
    </row>
    <row r="156" spans="2:7" ht="18.75">
      <c r="B156" s="7"/>
      <c r="C156" s="54"/>
      <c r="D156" s="55"/>
      <c r="E156" s="56"/>
      <c r="F156" s="7"/>
      <c r="G156" s="908"/>
    </row>
    <row r="157" spans="2:7" ht="18.75">
      <c r="B157" s="7"/>
      <c r="C157" s="54"/>
      <c r="D157" s="55"/>
      <c r="E157" s="56"/>
      <c r="F157" s="7"/>
      <c r="G157" s="908"/>
    </row>
    <row r="158" spans="2:7" ht="18.75">
      <c r="B158" s="7"/>
      <c r="C158" s="54"/>
      <c r="D158" s="55"/>
      <c r="E158" s="56"/>
      <c r="F158" s="7"/>
      <c r="G158" s="908"/>
    </row>
    <row r="159" spans="2:7" ht="18.75">
      <c r="B159" s="7"/>
      <c r="C159" s="54"/>
      <c r="D159" s="55"/>
      <c r="E159" s="56"/>
      <c r="F159" s="7"/>
      <c r="G159" s="908"/>
    </row>
    <row r="160" spans="2:7" ht="18.75">
      <c r="B160" s="7"/>
      <c r="C160" s="54"/>
      <c r="D160" s="55"/>
      <c r="E160" s="56"/>
      <c r="F160" s="7"/>
      <c r="G160" s="908"/>
    </row>
    <row r="161" spans="2:7" ht="18.75">
      <c r="B161" s="7"/>
      <c r="C161" s="54"/>
      <c r="D161" s="55"/>
      <c r="E161" s="56"/>
      <c r="F161" s="7"/>
      <c r="G161" s="908"/>
    </row>
    <row r="162" spans="2:7" ht="18.75">
      <c r="B162" s="7"/>
      <c r="C162" s="54"/>
      <c r="D162" s="55"/>
      <c r="E162" s="56"/>
      <c r="F162" s="7"/>
      <c r="G162" s="908"/>
    </row>
    <row r="163" spans="2:7" ht="18.75">
      <c r="B163" s="7"/>
      <c r="C163" s="54"/>
      <c r="D163" s="55"/>
      <c r="E163" s="56"/>
      <c r="F163" s="7"/>
      <c r="G163" s="908"/>
    </row>
    <row r="164" spans="2:7" ht="18.75">
      <c r="B164" s="7"/>
      <c r="C164" s="54"/>
      <c r="D164" s="55"/>
      <c r="E164" s="56"/>
      <c r="F164" s="7"/>
      <c r="G164" s="908"/>
    </row>
    <row r="165" spans="2:7" ht="18.75">
      <c r="B165" s="7"/>
      <c r="C165" s="54"/>
      <c r="D165" s="55"/>
      <c r="E165" s="56"/>
      <c r="F165" s="7"/>
      <c r="G165" s="908"/>
    </row>
  </sheetData>
  <sheetProtection/>
  <mergeCells count="11">
    <mergeCell ref="A7:F7"/>
    <mergeCell ref="D36:E36"/>
    <mergeCell ref="D38:E38"/>
    <mergeCell ref="D39:E39"/>
    <mergeCell ref="A1:G1"/>
    <mergeCell ref="A2:G2"/>
    <mergeCell ref="A3:G3"/>
    <mergeCell ref="A4:G4"/>
    <mergeCell ref="A5:G5"/>
    <mergeCell ref="A8:G8"/>
    <mergeCell ref="A6:F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T146"/>
  <sheetViews>
    <sheetView view="pageBreakPreview" zoomScaleSheetLayoutView="100" zoomScalePageLayoutView="0" workbookViewId="0" topLeftCell="A1">
      <selection activeCell="D65" sqref="D65"/>
    </sheetView>
  </sheetViews>
  <sheetFormatPr defaultColWidth="9.140625" defaultRowHeight="15"/>
  <cols>
    <col min="1" max="1" width="60.421875" style="6" customWidth="1"/>
    <col min="2" max="2" width="6.57421875" style="10" customWidth="1"/>
    <col min="3" max="3" width="6.8515625" style="11" customWidth="1"/>
    <col min="4" max="4" width="7.140625" style="4" customWidth="1"/>
    <col min="5" max="5" width="6.8515625" style="5" customWidth="1"/>
    <col min="6" max="6" width="6.57421875" style="10" customWidth="1"/>
    <col min="7" max="7" width="11.00390625" style="12" customWidth="1"/>
    <col min="8" max="8" width="11.00390625" style="58" customWidth="1"/>
    <col min="9" max="9" width="17.421875" style="1" customWidth="1"/>
    <col min="10" max="37" width="9.140625" style="1" customWidth="1"/>
  </cols>
  <sheetData>
    <row r="1" spans="1:7" s="60" customFormat="1" ht="15.75" customHeight="1">
      <c r="A1" s="1018" t="s">
        <v>228</v>
      </c>
      <c r="B1" s="1018"/>
      <c r="C1" s="1018"/>
      <c r="D1" s="1018"/>
      <c r="E1" s="1018"/>
      <c r="F1" s="1018"/>
      <c r="G1" s="1018"/>
    </row>
    <row r="2" spans="1:7" s="60" customFormat="1" ht="15.75" customHeight="1">
      <c r="A2" s="1018" t="s">
        <v>354</v>
      </c>
      <c r="B2" s="1018"/>
      <c r="C2" s="1018"/>
      <c r="D2" s="1018"/>
      <c r="E2" s="1018"/>
      <c r="F2" s="1018"/>
      <c r="G2" s="1018"/>
    </row>
    <row r="3" spans="1:7" s="60" customFormat="1" ht="15.75" customHeight="1">
      <c r="A3" s="1018" t="s">
        <v>362</v>
      </c>
      <c r="B3" s="1018"/>
      <c r="C3" s="1018"/>
      <c r="D3" s="1018"/>
      <c r="E3" s="1018"/>
      <c r="F3" s="1018"/>
      <c r="G3" s="1018"/>
    </row>
    <row r="4" spans="1:7" s="61" customFormat="1" ht="16.5" customHeight="1">
      <c r="A4" s="1014" t="s">
        <v>355</v>
      </c>
      <c r="B4" s="1014"/>
      <c r="C4" s="1014"/>
      <c r="D4" s="1014"/>
      <c r="E4" s="1014"/>
      <c r="F4" s="1014"/>
      <c r="G4" s="1014"/>
    </row>
    <row r="5" spans="1:7" s="61" customFormat="1" ht="16.5" customHeight="1">
      <c r="A5" s="1014" t="s">
        <v>304</v>
      </c>
      <c r="B5" s="1014"/>
      <c r="C5" s="1014"/>
      <c r="D5" s="1014"/>
      <c r="E5" s="1014"/>
      <c r="F5" s="1014"/>
      <c r="G5" s="1014"/>
    </row>
    <row r="6" spans="1:6" s="61" customFormat="1" ht="16.5" customHeight="1">
      <c r="A6" s="1035"/>
      <c r="B6" s="1035"/>
      <c r="C6" s="1035"/>
      <c r="D6" s="1035"/>
      <c r="E6" s="1035"/>
      <c r="F6" s="1035"/>
    </row>
    <row r="7" spans="1:6" s="61" customFormat="1" ht="16.5" customHeight="1">
      <c r="A7" s="1035"/>
      <c r="B7" s="1035"/>
      <c r="C7" s="1035"/>
      <c r="D7" s="1035"/>
      <c r="E7" s="1035"/>
      <c r="F7" s="1035"/>
    </row>
    <row r="8" spans="1:7" s="61" customFormat="1" ht="126" customHeight="1">
      <c r="A8" s="1033" t="s">
        <v>322</v>
      </c>
      <c r="B8" s="1033"/>
      <c r="C8" s="1033"/>
      <c r="D8" s="1033"/>
      <c r="E8" s="1033"/>
      <c r="F8" s="1033"/>
      <c r="G8" s="1033"/>
    </row>
    <row r="9" spans="1:7" s="2" customFormat="1" ht="18">
      <c r="A9" s="65"/>
      <c r="B9" s="66"/>
      <c r="C9" s="66"/>
      <c r="D9" s="66"/>
      <c r="E9" s="66"/>
      <c r="F9" s="67"/>
      <c r="G9" s="67" t="s">
        <v>171</v>
      </c>
    </row>
    <row r="10" spans="1:37" s="20" customFormat="1" ht="54" customHeight="1">
      <c r="A10" s="8" t="s">
        <v>173</v>
      </c>
      <c r="B10" s="9" t="s">
        <v>117</v>
      </c>
      <c r="C10" s="14" t="s">
        <v>118</v>
      </c>
      <c r="D10" s="15" t="s">
        <v>172</v>
      </c>
      <c r="E10" s="16"/>
      <c r="F10" s="17" t="s">
        <v>119</v>
      </c>
      <c r="G10" s="18" t="s">
        <v>230</v>
      </c>
      <c r="H10" s="18" t="s">
        <v>229</v>
      </c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5" customFormat="1" ht="18.75">
      <c r="A11" s="228" t="s">
        <v>126</v>
      </c>
      <c r="B11" s="28"/>
      <c r="C11" s="29"/>
      <c r="D11" s="30"/>
      <c r="E11" s="31"/>
      <c r="F11" s="32"/>
      <c r="G11" s="33">
        <f>SUM(G12,G46,G53,G64,G74,G82,G88,G98,G104,G110)</f>
        <v>824.4</v>
      </c>
      <c r="H11" s="33">
        <f>SUM(H12,H46,H53,H64,H74,H82,H88,H98,H104,H110)</f>
        <v>557.5</v>
      </c>
      <c r="I11" s="63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s="35" customFormat="1" ht="18.75">
      <c r="A12" s="230" t="s">
        <v>127</v>
      </c>
      <c r="B12" s="274" t="s">
        <v>123</v>
      </c>
      <c r="C12" s="275"/>
      <c r="D12" s="276"/>
      <c r="E12" s="277"/>
      <c r="F12" s="278"/>
      <c r="G12" s="279">
        <f>G13+G18+G28+G33</f>
        <v>509</v>
      </c>
      <c r="H12" s="279">
        <f>H13+H18+H28+H33</f>
        <v>318.2</v>
      </c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s="35" customFormat="1" ht="47.25">
      <c r="A13" s="231" t="s">
        <v>128</v>
      </c>
      <c r="B13" s="281" t="s">
        <v>123</v>
      </c>
      <c r="C13" s="282" t="s">
        <v>124</v>
      </c>
      <c r="D13" s="283"/>
      <c r="E13" s="284"/>
      <c r="F13" s="285"/>
      <c r="G13" s="286">
        <f aca="true" t="shared" si="0" ref="G13:H16">+G14</f>
        <v>120</v>
      </c>
      <c r="H13" s="286">
        <f t="shared" si="0"/>
        <v>90</v>
      </c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s="37" customFormat="1" ht="31.5">
      <c r="A14" s="232" t="s">
        <v>206</v>
      </c>
      <c r="B14" s="288" t="s">
        <v>123</v>
      </c>
      <c r="C14" s="289" t="s">
        <v>124</v>
      </c>
      <c r="D14" s="290" t="s">
        <v>205</v>
      </c>
      <c r="E14" s="291" t="s">
        <v>175</v>
      </c>
      <c r="F14" s="292"/>
      <c r="G14" s="293">
        <f t="shared" si="0"/>
        <v>120</v>
      </c>
      <c r="H14" s="293">
        <f t="shared" si="0"/>
        <v>90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39" customFormat="1" ht="19.5">
      <c r="A15" s="233" t="s">
        <v>208</v>
      </c>
      <c r="B15" s="295" t="s">
        <v>123</v>
      </c>
      <c r="C15" s="296" t="s">
        <v>124</v>
      </c>
      <c r="D15" s="297" t="s">
        <v>207</v>
      </c>
      <c r="E15" s="298" t="s">
        <v>175</v>
      </c>
      <c r="F15" s="299"/>
      <c r="G15" s="300">
        <f t="shared" si="0"/>
        <v>120</v>
      </c>
      <c r="H15" s="300">
        <f t="shared" si="0"/>
        <v>90</v>
      </c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7" s="39" customFormat="1" ht="31.5">
      <c r="A16" s="234" t="s">
        <v>182</v>
      </c>
      <c r="B16" s="302" t="s">
        <v>123</v>
      </c>
      <c r="C16" s="303" t="s">
        <v>124</v>
      </c>
      <c r="D16" s="304" t="s">
        <v>207</v>
      </c>
      <c r="E16" s="305" t="s">
        <v>181</v>
      </c>
      <c r="F16" s="306"/>
      <c r="G16" s="307">
        <f t="shared" si="0"/>
        <v>120</v>
      </c>
      <c r="H16" s="307">
        <f t="shared" si="0"/>
        <v>90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37" s="39" customFormat="1" ht="80.25" customHeight="1">
      <c r="A17" s="124" t="s">
        <v>130</v>
      </c>
      <c r="B17" s="309" t="s">
        <v>123</v>
      </c>
      <c r="C17" s="310" t="s">
        <v>124</v>
      </c>
      <c r="D17" s="311" t="s">
        <v>207</v>
      </c>
      <c r="E17" s="312" t="s">
        <v>181</v>
      </c>
      <c r="F17" s="313" t="s">
        <v>125</v>
      </c>
      <c r="G17" s="314">
        <v>120</v>
      </c>
      <c r="H17" s="314">
        <v>90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37" s="39" customFormat="1" ht="63">
      <c r="A18" s="231" t="s">
        <v>137</v>
      </c>
      <c r="B18" s="281" t="s">
        <v>123</v>
      </c>
      <c r="C18" s="281" t="s">
        <v>129</v>
      </c>
      <c r="D18" s="282"/>
      <c r="E18" s="285"/>
      <c r="F18" s="281"/>
      <c r="G18" s="286">
        <f>SUM(G19,G23)</f>
        <v>145.9</v>
      </c>
      <c r="H18" s="286">
        <f>SUM(H19,H23)</f>
        <v>82</v>
      </c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37" s="39" customFormat="1" ht="78.75" hidden="1">
      <c r="A19" s="232" t="s">
        <v>313</v>
      </c>
      <c r="B19" s="288" t="s">
        <v>123</v>
      </c>
      <c r="C19" s="289" t="s">
        <v>129</v>
      </c>
      <c r="D19" s="315" t="s">
        <v>141</v>
      </c>
      <c r="E19" s="316" t="s">
        <v>175</v>
      </c>
      <c r="F19" s="292"/>
      <c r="G19" s="293">
        <f>+G20</f>
        <v>0</v>
      </c>
      <c r="H19" s="293">
        <f>+H20</f>
        <v>0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 s="39" customFormat="1" ht="94.5" hidden="1">
      <c r="A20" s="235" t="s">
        <v>323</v>
      </c>
      <c r="B20" s="295" t="s">
        <v>123</v>
      </c>
      <c r="C20" s="296" t="s">
        <v>129</v>
      </c>
      <c r="D20" s="297" t="s">
        <v>198</v>
      </c>
      <c r="E20" s="298" t="s">
        <v>175</v>
      </c>
      <c r="F20" s="299"/>
      <c r="G20" s="300">
        <f>SUM(G21)</f>
        <v>0</v>
      </c>
      <c r="H20" s="300">
        <f>SUM(H21)</f>
        <v>0</v>
      </c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1:37" s="39" customFormat="1" ht="31.5" hidden="1">
      <c r="A21" s="234" t="s">
        <v>200</v>
      </c>
      <c r="B21" s="302" t="s">
        <v>123</v>
      </c>
      <c r="C21" s="303" t="s">
        <v>129</v>
      </c>
      <c r="D21" s="304" t="s">
        <v>198</v>
      </c>
      <c r="E21" s="305" t="s">
        <v>199</v>
      </c>
      <c r="F21" s="306"/>
      <c r="G21" s="307">
        <f>SUM(G22)</f>
        <v>0</v>
      </c>
      <c r="H21" s="307">
        <f>SUM(H22)</f>
        <v>0</v>
      </c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8" s="222" customFormat="1" ht="31.5" hidden="1">
      <c r="A22" s="236" t="s">
        <v>131</v>
      </c>
      <c r="B22" s="319" t="s">
        <v>123</v>
      </c>
      <c r="C22" s="320" t="s">
        <v>129</v>
      </c>
      <c r="D22" s="321" t="s">
        <v>198</v>
      </c>
      <c r="E22" s="322" t="s">
        <v>199</v>
      </c>
      <c r="F22" s="323" t="s">
        <v>132</v>
      </c>
      <c r="G22" s="324">
        <v>0</v>
      </c>
      <c r="H22" s="324">
        <v>0</v>
      </c>
    </row>
    <row r="23" spans="1:37" s="39" customFormat="1" ht="31.5">
      <c r="A23" s="232" t="s">
        <v>210</v>
      </c>
      <c r="B23" s="288" t="s">
        <v>123</v>
      </c>
      <c r="C23" s="289" t="s">
        <v>129</v>
      </c>
      <c r="D23" s="315" t="s">
        <v>209</v>
      </c>
      <c r="E23" s="316" t="s">
        <v>175</v>
      </c>
      <c r="F23" s="292"/>
      <c r="G23" s="293">
        <f>+G24</f>
        <v>145.9</v>
      </c>
      <c r="H23" s="293">
        <f>+H24</f>
        <v>82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</row>
    <row r="24" spans="1:37" s="39" customFormat="1" ht="31.5">
      <c r="A24" s="233" t="s">
        <v>212</v>
      </c>
      <c r="B24" s="295" t="s">
        <v>123</v>
      </c>
      <c r="C24" s="296" t="s">
        <v>129</v>
      </c>
      <c r="D24" s="297" t="s">
        <v>211</v>
      </c>
      <c r="E24" s="298" t="s">
        <v>175</v>
      </c>
      <c r="F24" s="299"/>
      <c r="G24" s="300">
        <f>+G25</f>
        <v>145.9</v>
      </c>
      <c r="H24" s="300">
        <f>+H25</f>
        <v>82</v>
      </c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1:8" s="38" customFormat="1" ht="31.5">
      <c r="A25" s="234" t="s">
        <v>182</v>
      </c>
      <c r="B25" s="302" t="s">
        <v>123</v>
      </c>
      <c r="C25" s="303" t="s">
        <v>129</v>
      </c>
      <c r="D25" s="304" t="s">
        <v>211</v>
      </c>
      <c r="E25" s="305" t="s">
        <v>181</v>
      </c>
      <c r="F25" s="306"/>
      <c r="G25" s="307">
        <f>SUM(G26:G27)</f>
        <v>145.9</v>
      </c>
      <c r="H25" s="307">
        <f>SUM(H26:H27)</f>
        <v>82</v>
      </c>
    </row>
    <row r="26" spans="1:8" s="38" customFormat="1" ht="82.5" customHeight="1">
      <c r="A26" s="124" t="s">
        <v>130</v>
      </c>
      <c r="B26" s="309" t="s">
        <v>123</v>
      </c>
      <c r="C26" s="310" t="s">
        <v>129</v>
      </c>
      <c r="D26" s="311" t="s">
        <v>211</v>
      </c>
      <c r="E26" s="312" t="s">
        <v>181</v>
      </c>
      <c r="F26" s="313" t="s">
        <v>125</v>
      </c>
      <c r="G26" s="314">
        <v>144.9</v>
      </c>
      <c r="H26" s="314">
        <v>81</v>
      </c>
    </row>
    <row r="27" spans="1:8" s="38" customFormat="1" ht="19.5">
      <c r="A27" s="124" t="s">
        <v>133</v>
      </c>
      <c r="B27" s="309" t="s">
        <v>123</v>
      </c>
      <c r="C27" s="310" t="s">
        <v>129</v>
      </c>
      <c r="D27" s="311" t="s">
        <v>211</v>
      </c>
      <c r="E27" s="312" t="s">
        <v>181</v>
      </c>
      <c r="F27" s="313" t="s">
        <v>134</v>
      </c>
      <c r="G27" s="314">
        <v>1</v>
      </c>
      <c r="H27" s="314">
        <v>1</v>
      </c>
    </row>
    <row r="28" spans="1:8" s="34" customFormat="1" ht="18.75" hidden="1">
      <c r="A28" s="231" t="s">
        <v>135</v>
      </c>
      <c r="B28" s="285" t="s">
        <v>123</v>
      </c>
      <c r="C28" s="281" t="s">
        <v>136</v>
      </c>
      <c r="D28" s="283"/>
      <c r="E28" s="284"/>
      <c r="F28" s="326"/>
      <c r="G28" s="286">
        <f>G29</f>
        <v>0</v>
      </c>
      <c r="H28" s="286">
        <f>H29</f>
        <v>0</v>
      </c>
    </row>
    <row r="29" spans="1:8" s="34" customFormat="1" ht="31.5" hidden="1">
      <c r="A29" s="530" t="s">
        <v>219</v>
      </c>
      <c r="B29" s="328" t="s">
        <v>123</v>
      </c>
      <c r="C29" s="329" t="s">
        <v>136</v>
      </c>
      <c r="D29" s="330" t="s">
        <v>218</v>
      </c>
      <c r="E29" s="331" t="s">
        <v>175</v>
      </c>
      <c r="F29" s="332"/>
      <c r="G29" s="333">
        <f>G30</f>
        <v>0</v>
      </c>
      <c r="H29" s="333">
        <f>H30</f>
        <v>0</v>
      </c>
    </row>
    <row r="30" spans="1:37" s="39" customFormat="1" ht="19.5" hidden="1">
      <c r="A30" s="233" t="s">
        <v>225</v>
      </c>
      <c r="B30" s="295" t="s">
        <v>123</v>
      </c>
      <c r="C30" s="296" t="s">
        <v>136</v>
      </c>
      <c r="D30" s="334" t="s">
        <v>224</v>
      </c>
      <c r="E30" s="335" t="s">
        <v>175</v>
      </c>
      <c r="F30" s="299"/>
      <c r="G30" s="300">
        <f>+G31</f>
        <v>0</v>
      </c>
      <c r="H30" s="300">
        <f>+H31</f>
        <v>0</v>
      </c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</row>
    <row r="31" spans="1:37" s="39" customFormat="1" ht="19.5" hidden="1">
      <c r="A31" s="234" t="s">
        <v>227</v>
      </c>
      <c r="B31" s="302" t="s">
        <v>123</v>
      </c>
      <c r="C31" s="303" t="s">
        <v>136</v>
      </c>
      <c r="D31" s="336" t="s">
        <v>224</v>
      </c>
      <c r="E31" s="337" t="s">
        <v>226</v>
      </c>
      <c r="F31" s="306"/>
      <c r="G31" s="307">
        <f>+G32</f>
        <v>0</v>
      </c>
      <c r="H31" s="307">
        <f>+H32</f>
        <v>0</v>
      </c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</row>
    <row r="32" spans="1:8" s="34" customFormat="1" ht="31.5" hidden="1">
      <c r="A32" s="240" t="s">
        <v>131</v>
      </c>
      <c r="B32" s="309" t="s">
        <v>123</v>
      </c>
      <c r="C32" s="309" t="s">
        <v>136</v>
      </c>
      <c r="D32" s="339" t="s">
        <v>224</v>
      </c>
      <c r="E32" s="340" t="s">
        <v>226</v>
      </c>
      <c r="F32" s="309" t="s">
        <v>132</v>
      </c>
      <c r="G32" s="341"/>
      <c r="H32" s="341"/>
    </row>
    <row r="33" spans="1:8" s="24" customFormat="1" ht="18.75">
      <c r="A33" s="231" t="s">
        <v>138</v>
      </c>
      <c r="B33" s="281" t="s">
        <v>123</v>
      </c>
      <c r="C33" s="282" t="s">
        <v>139</v>
      </c>
      <c r="D33" s="342"/>
      <c r="E33" s="343"/>
      <c r="F33" s="285"/>
      <c r="G33" s="286">
        <f>SUM(G34,G38)</f>
        <v>243.10000000000002</v>
      </c>
      <c r="H33" s="286">
        <f>SUM(H34,H38)</f>
        <v>146.2</v>
      </c>
    </row>
    <row r="34" spans="1:8" s="40" customFormat="1" ht="31.5">
      <c r="A34" s="241" t="s">
        <v>214</v>
      </c>
      <c r="B34" s="328" t="s">
        <v>123</v>
      </c>
      <c r="C34" s="345">
        <v>13</v>
      </c>
      <c r="D34" s="346" t="s">
        <v>213</v>
      </c>
      <c r="E34" s="347" t="s">
        <v>175</v>
      </c>
      <c r="F34" s="348"/>
      <c r="G34" s="349">
        <f>+G35</f>
        <v>25.3</v>
      </c>
      <c r="H34" s="349">
        <f>+H35</f>
        <v>24.2</v>
      </c>
    </row>
    <row r="35" spans="1:8" s="24" customFormat="1" ht="31.5">
      <c r="A35" s="242" t="s">
        <v>310</v>
      </c>
      <c r="B35" s="531" t="s">
        <v>123</v>
      </c>
      <c r="C35" s="352">
        <v>13</v>
      </c>
      <c r="D35" s="353" t="s">
        <v>215</v>
      </c>
      <c r="E35" s="354" t="s">
        <v>175</v>
      </c>
      <c r="F35" s="351"/>
      <c r="G35" s="355">
        <f>G36</f>
        <v>25.3</v>
      </c>
      <c r="H35" s="355">
        <f>H36</f>
        <v>24.2</v>
      </c>
    </row>
    <row r="36" spans="1:8" s="24" customFormat="1" ht="31.5">
      <c r="A36" s="247" t="s">
        <v>217</v>
      </c>
      <c r="B36" s="519" t="s">
        <v>123</v>
      </c>
      <c r="C36" s="358">
        <v>13</v>
      </c>
      <c r="D36" s="359" t="s">
        <v>215</v>
      </c>
      <c r="E36" s="360" t="s">
        <v>216</v>
      </c>
      <c r="F36" s="361"/>
      <c r="G36" s="362">
        <f>G37</f>
        <v>25.3</v>
      </c>
      <c r="H36" s="362">
        <f>H37</f>
        <v>24.2</v>
      </c>
    </row>
    <row r="37" spans="1:8" s="24" customFormat="1" ht="31.5">
      <c r="A37" s="532" t="s">
        <v>131</v>
      </c>
      <c r="B37" s="367" t="s">
        <v>123</v>
      </c>
      <c r="C37" s="364">
        <v>13</v>
      </c>
      <c r="D37" s="365" t="s">
        <v>215</v>
      </c>
      <c r="E37" s="366" t="s">
        <v>216</v>
      </c>
      <c r="F37" s="367" t="s">
        <v>132</v>
      </c>
      <c r="G37" s="368">
        <v>25.3</v>
      </c>
      <c r="H37" s="368">
        <v>24.2</v>
      </c>
    </row>
    <row r="38" spans="1:8" s="24" customFormat="1" ht="31.5">
      <c r="A38" s="245" t="s">
        <v>219</v>
      </c>
      <c r="B38" s="370" t="s">
        <v>123</v>
      </c>
      <c r="C38" s="370" t="s">
        <v>139</v>
      </c>
      <c r="D38" s="371" t="s">
        <v>218</v>
      </c>
      <c r="E38" s="372" t="s">
        <v>175</v>
      </c>
      <c r="F38" s="369"/>
      <c r="G38" s="333">
        <f>+G39</f>
        <v>217.8</v>
      </c>
      <c r="H38" s="333">
        <f>+H39</f>
        <v>122</v>
      </c>
    </row>
    <row r="39" spans="1:8" s="24" customFormat="1" ht="16.5" customHeight="1">
      <c r="A39" s="246" t="s">
        <v>221</v>
      </c>
      <c r="B39" s="374" t="s">
        <v>123</v>
      </c>
      <c r="C39" s="374" t="s">
        <v>139</v>
      </c>
      <c r="D39" s="375" t="s">
        <v>220</v>
      </c>
      <c r="E39" s="354" t="s">
        <v>175</v>
      </c>
      <c r="F39" s="376"/>
      <c r="G39" s="355">
        <f>+G40+G44</f>
        <v>217.8</v>
      </c>
      <c r="H39" s="355">
        <f>+H40+H44</f>
        <v>122</v>
      </c>
    </row>
    <row r="40" spans="1:254" s="42" customFormat="1" ht="31.5">
      <c r="A40" s="247" t="s">
        <v>178</v>
      </c>
      <c r="B40" s="378" t="s">
        <v>123</v>
      </c>
      <c r="C40" s="378">
        <v>13</v>
      </c>
      <c r="D40" s="379" t="s">
        <v>220</v>
      </c>
      <c r="E40" s="380" t="s">
        <v>177</v>
      </c>
      <c r="F40" s="378"/>
      <c r="G40" s="381">
        <f>SUM(G41:G43)</f>
        <v>217.8</v>
      </c>
      <c r="H40" s="381">
        <f>SUM(H41:H43)</f>
        <v>122</v>
      </c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3"/>
      <c r="DG40" s="43"/>
      <c r="DH40" s="43"/>
      <c r="DI40" s="43"/>
      <c r="DJ40" s="43"/>
      <c r="DK40" s="43"/>
      <c r="DL40" s="43"/>
      <c r="DM40" s="43"/>
      <c r="DN40" s="43"/>
      <c r="DO40" s="43"/>
      <c r="DP40" s="43"/>
      <c r="DQ40" s="43"/>
      <c r="DR40" s="43"/>
      <c r="DS40" s="43"/>
      <c r="DT40" s="43"/>
      <c r="DU40" s="43"/>
      <c r="DV40" s="43"/>
      <c r="DW40" s="43"/>
      <c r="DX40" s="43"/>
      <c r="DY40" s="43"/>
      <c r="DZ40" s="43"/>
      <c r="EA40" s="43"/>
      <c r="EB40" s="43"/>
      <c r="EC40" s="43"/>
      <c r="ED40" s="43"/>
      <c r="EE40" s="43"/>
      <c r="EF40" s="43"/>
      <c r="EG40" s="43"/>
      <c r="EH40" s="43"/>
      <c r="EI40" s="43"/>
      <c r="EJ40" s="43"/>
      <c r="EK40" s="43"/>
      <c r="EL40" s="43"/>
      <c r="EM40" s="43"/>
      <c r="EN40" s="43"/>
      <c r="EO40" s="43"/>
      <c r="EP40" s="43"/>
      <c r="EQ40" s="43"/>
      <c r="ER40" s="43"/>
      <c r="ES40" s="43"/>
      <c r="ET40" s="43"/>
      <c r="EU40" s="43"/>
      <c r="EV40" s="43"/>
      <c r="EW40" s="43"/>
      <c r="EX40" s="43"/>
      <c r="EY40" s="43"/>
      <c r="EZ40" s="43"/>
      <c r="FA40" s="43"/>
      <c r="FB40" s="43"/>
      <c r="FC40" s="43"/>
      <c r="FD40" s="43"/>
      <c r="FE40" s="43"/>
      <c r="FF40" s="43"/>
      <c r="FG40" s="43"/>
      <c r="FH40" s="43"/>
      <c r="FI40" s="43"/>
      <c r="FJ40" s="43"/>
      <c r="FK40" s="43"/>
      <c r="FL40" s="43"/>
      <c r="FM40" s="43"/>
      <c r="FN40" s="43"/>
      <c r="FO40" s="43"/>
      <c r="FP40" s="43"/>
      <c r="FQ40" s="43"/>
      <c r="FR40" s="43"/>
      <c r="FS40" s="43"/>
      <c r="FT40" s="43"/>
      <c r="FU40" s="43"/>
      <c r="FV40" s="43"/>
      <c r="FW40" s="43"/>
      <c r="FX40" s="43"/>
      <c r="FY40" s="43"/>
      <c r="FZ40" s="43"/>
      <c r="GA40" s="43"/>
      <c r="GB40" s="43"/>
      <c r="GC40" s="43"/>
      <c r="GD40" s="43"/>
      <c r="GE40" s="43"/>
      <c r="GF40" s="43"/>
      <c r="GG40" s="43"/>
      <c r="GH40" s="43"/>
      <c r="GI40" s="43"/>
      <c r="GJ40" s="43"/>
      <c r="GK40" s="43"/>
      <c r="GL40" s="43"/>
      <c r="GM40" s="43"/>
      <c r="GN40" s="43"/>
      <c r="GO40" s="43"/>
      <c r="GP40" s="43"/>
      <c r="GQ40" s="43"/>
      <c r="GR40" s="43"/>
      <c r="GS40" s="43"/>
      <c r="GT40" s="43"/>
      <c r="GU40" s="43"/>
      <c r="GV40" s="43"/>
      <c r="GW40" s="43"/>
      <c r="GX40" s="43"/>
      <c r="GY40" s="43"/>
      <c r="GZ40" s="43"/>
      <c r="HA40" s="43"/>
      <c r="HB40" s="43"/>
      <c r="HC40" s="43"/>
      <c r="HD40" s="43"/>
      <c r="HE40" s="43"/>
      <c r="HF40" s="43"/>
      <c r="HG40" s="43"/>
      <c r="HH40" s="43"/>
      <c r="HI40" s="43"/>
      <c r="HJ40" s="43"/>
      <c r="HK40" s="43"/>
      <c r="HL40" s="43"/>
      <c r="HM40" s="43"/>
      <c r="HN40" s="43"/>
      <c r="HO40" s="43"/>
      <c r="HP40" s="43"/>
      <c r="HQ40" s="43"/>
      <c r="HR40" s="43"/>
      <c r="HS40" s="43"/>
      <c r="HT40" s="43"/>
      <c r="HU40" s="43"/>
      <c r="HV40" s="43"/>
      <c r="HW40" s="43"/>
      <c r="HX40" s="43"/>
      <c r="HY40" s="43"/>
      <c r="HZ40" s="43"/>
      <c r="IA40" s="43"/>
      <c r="IB40" s="43"/>
      <c r="IC40" s="43"/>
      <c r="ID40" s="43"/>
      <c r="IE40" s="43"/>
      <c r="IF40" s="43"/>
      <c r="IG40" s="43"/>
      <c r="IH40" s="43"/>
      <c r="II40" s="43"/>
      <c r="IJ40" s="43"/>
      <c r="IK40" s="43"/>
      <c r="IL40" s="43"/>
      <c r="IM40" s="43"/>
      <c r="IN40" s="43"/>
      <c r="IO40" s="43"/>
      <c r="IP40" s="43"/>
      <c r="IQ40" s="43"/>
      <c r="IR40" s="43"/>
      <c r="IS40" s="43"/>
      <c r="IT40" s="43"/>
    </row>
    <row r="41" spans="1:254" s="42" customFormat="1" ht="81.75" customHeight="1">
      <c r="A41" s="125" t="s">
        <v>130</v>
      </c>
      <c r="B41" s="383" t="s">
        <v>123</v>
      </c>
      <c r="C41" s="383">
        <v>13</v>
      </c>
      <c r="D41" s="365" t="s">
        <v>220</v>
      </c>
      <c r="E41" s="366" t="s">
        <v>177</v>
      </c>
      <c r="F41" s="383" t="s">
        <v>125</v>
      </c>
      <c r="G41" s="384">
        <v>217.8</v>
      </c>
      <c r="H41" s="384">
        <v>122</v>
      </c>
      <c r="I41" s="44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</row>
    <row r="42" spans="1:254" s="42" customFormat="1" ht="31.5" hidden="1">
      <c r="A42" s="248" t="s">
        <v>131</v>
      </c>
      <c r="B42" s="383" t="s">
        <v>123</v>
      </c>
      <c r="C42" s="383">
        <v>13</v>
      </c>
      <c r="D42" s="365" t="s">
        <v>220</v>
      </c>
      <c r="E42" s="366" t="s">
        <v>177</v>
      </c>
      <c r="F42" s="383" t="s">
        <v>132</v>
      </c>
      <c r="G42" s="386">
        <v>0</v>
      </c>
      <c r="H42" s="386">
        <v>0</v>
      </c>
      <c r="I42" s="44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</row>
    <row r="43" spans="1:254" s="42" customFormat="1" ht="19.5" hidden="1">
      <c r="A43" s="125" t="s">
        <v>133</v>
      </c>
      <c r="B43" s="383" t="s">
        <v>123</v>
      </c>
      <c r="C43" s="383">
        <v>13</v>
      </c>
      <c r="D43" s="365" t="s">
        <v>220</v>
      </c>
      <c r="E43" s="366" t="s">
        <v>177</v>
      </c>
      <c r="F43" s="383" t="s">
        <v>134</v>
      </c>
      <c r="G43" s="384">
        <v>0</v>
      </c>
      <c r="H43" s="384">
        <v>0</v>
      </c>
      <c r="I43" s="44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</row>
    <row r="44" spans="1:254" s="42" customFormat="1" ht="31.5" hidden="1">
      <c r="A44" s="247" t="s">
        <v>303</v>
      </c>
      <c r="B44" s="388" t="s">
        <v>123</v>
      </c>
      <c r="C44" s="388">
        <v>13</v>
      </c>
      <c r="D44" s="389" t="s">
        <v>220</v>
      </c>
      <c r="E44" s="390" t="s">
        <v>302</v>
      </c>
      <c r="F44" s="391"/>
      <c r="G44" s="392">
        <f>SUM(G45)</f>
        <v>0</v>
      </c>
      <c r="H44" s="392">
        <f>SUM(H45)</f>
        <v>0</v>
      </c>
      <c r="I44" s="44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</row>
    <row r="45" spans="1:254" s="42" customFormat="1" ht="31.5" hidden="1">
      <c r="A45" s="248" t="s">
        <v>131</v>
      </c>
      <c r="B45" s="383" t="s">
        <v>123</v>
      </c>
      <c r="C45" s="383">
        <v>13</v>
      </c>
      <c r="D45" s="365" t="s">
        <v>220</v>
      </c>
      <c r="E45" s="366" t="s">
        <v>302</v>
      </c>
      <c r="F45" s="393" t="s">
        <v>132</v>
      </c>
      <c r="G45" s="384">
        <v>0</v>
      </c>
      <c r="H45" s="384">
        <v>0</v>
      </c>
      <c r="I45" s="44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</row>
    <row r="46" spans="1:8" s="24" customFormat="1" ht="18.75">
      <c r="A46" s="249" t="s">
        <v>142</v>
      </c>
      <c r="B46" s="395" t="s">
        <v>124</v>
      </c>
      <c r="C46" s="396"/>
      <c r="D46" s="397"/>
      <c r="E46" s="398"/>
      <c r="F46" s="399"/>
      <c r="G46" s="279">
        <f>+G47</f>
        <v>70.1</v>
      </c>
      <c r="H46" s="279">
        <f>+H47</f>
        <v>67</v>
      </c>
    </row>
    <row r="47" spans="1:8" s="24" customFormat="1" ht="19.5" customHeight="1">
      <c r="A47" s="250" t="s">
        <v>143</v>
      </c>
      <c r="B47" s="401" t="s">
        <v>124</v>
      </c>
      <c r="C47" s="401" t="s">
        <v>144</v>
      </c>
      <c r="D47" s="402"/>
      <c r="E47" s="403"/>
      <c r="F47" s="401"/>
      <c r="G47" s="286">
        <f aca="true" t="shared" si="1" ref="G47:H49">G48</f>
        <v>70.1</v>
      </c>
      <c r="H47" s="286">
        <f t="shared" si="1"/>
        <v>67</v>
      </c>
    </row>
    <row r="48" spans="1:8" s="40" customFormat="1" ht="31.5">
      <c r="A48" s="245" t="s">
        <v>219</v>
      </c>
      <c r="B48" s="370" t="s">
        <v>124</v>
      </c>
      <c r="C48" s="370" t="s">
        <v>144</v>
      </c>
      <c r="D48" s="371" t="s">
        <v>218</v>
      </c>
      <c r="E48" s="372" t="s">
        <v>175</v>
      </c>
      <c r="F48" s="369"/>
      <c r="G48" s="333">
        <f t="shared" si="1"/>
        <v>70.1</v>
      </c>
      <c r="H48" s="333">
        <f t="shared" si="1"/>
        <v>67</v>
      </c>
    </row>
    <row r="49" spans="1:8" s="24" customFormat="1" ht="18" customHeight="1">
      <c r="A49" s="246" t="s">
        <v>221</v>
      </c>
      <c r="B49" s="374" t="s">
        <v>124</v>
      </c>
      <c r="C49" s="374" t="s">
        <v>144</v>
      </c>
      <c r="D49" s="375" t="s">
        <v>220</v>
      </c>
      <c r="E49" s="354" t="s">
        <v>175</v>
      </c>
      <c r="F49" s="376"/>
      <c r="G49" s="355">
        <f t="shared" si="1"/>
        <v>70.1</v>
      </c>
      <c r="H49" s="355">
        <f t="shared" si="1"/>
        <v>67</v>
      </c>
    </row>
    <row r="50" spans="1:8" s="24" customFormat="1" ht="31.5">
      <c r="A50" s="251" t="s">
        <v>223</v>
      </c>
      <c r="B50" s="405" t="s">
        <v>124</v>
      </c>
      <c r="C50" s="405" t="s">
        <v>144</v>
      </c>
      <c r="D50" s="406" t="s">
        <v>220</v>
      </c>
      <c r="E50" s="360" t="s">
        <v>366</v>
      </c>
      <c r="F50" s="405"/>
      <c r="G50" s="362">
        <f>SUM(G51:G52)</f>
        <v>70.1</v>
      </c>
      <c r="H50" s="362">
        <f>SUM(H51:H52)</f>
        <v>67</v>
      </c>
    </row>
    <row r="51" spans="1:8" s="24" customFormat="1" ht="78.75" customHeight="1" hidden="1">
      <c r="A51" s="124" t="s">
        <v>130</v>
      </c>
      <c r="B51" s="309" t="s">
        <v>124</v>
      </c>
      <c r="C51" s="309" t="s">
        <v>144</v>
      </c>
      <c r="D51" s="407" t="s">
        <v>220</v>
      </c>
      <c r="E51" s="408" t="s">
        <v>222</v>
      </c>
      <c r="F51" s="309" t="s">
        <v>125</v>
      </c>
      <c r="G51" s="409">
        <v>0</v>
      </c>
      <c r="H51" s="409">
        <v>0</v>
      </c>
    </row>
    <row r="52" spans="1:8" s="24" customFormat="1" ht="31.5">
      <c r="A52" s="124" t="s">
        <v>131</v>
      </c>
      <c r="B52" s="309" t="s">
        <v>124</v>
      </c>
      <c r="C52" s="309" t="s">
        <v>144</v>
      </c>
      <c r="D52" s="407" t="s">
        <v>220</v>
      </c>
      <c r="E52" s="408" t="s">
        <v>366</v>
      </c>
      <c r="F52" s="309" t="s">
        <v>132</v>
      </c>
      <c r="G52" s="409">
        <v>70.1</v>
      </c>
      <c r="H52" s="409">
        <v>67</v>
      </c>
    </row>
    <row r="53" spans="1:8" s="45" customFormat="1" ht="33" customHeight="1" hidden="1">
      <c r="A53" s="230" t="s">
        <v>145</v>
      </c>
      <c r="B53" s="410" t="s">
        <v>144</v>
      </c>
      <c r="C53" s="410"/>
      <c r="D53" s="397"/>
      <c r="E53" s="398"/>
      <c r="F53" s="410"/>
      <c r="G53" s="411">
        <f>+G54+G59</f>
        <v>0</v>
      </c>
      <c r="H53" s="411">
        <f>+H54+H59</f>
        <v>0</v>
      </c>
    </row>
    <row r="54" spans="1:8" s="45" customFormat="1" ht="50.25" customHeight="1" hidden="1">
      <c r="A54" s="231" t="s">
        <v>146</v>
      </c>
      <c r="B54" s="412" t="s">
        <v>144</v>
      </c>
      <c r="C54" s="412" t="s">
        <v>147</v>
      </c>
      <c r="D54" s="402"/>
      <c r="E54" s="403"/>
      <c r="F54" s="281"/>
      <c r="G54" s="286">
        <f>G55</f>
        <v>0</v>
      </c>
      <c r="H54" s="286">
        <f>H55</f>
        <v>0</v>
      </c>
    </row>
    <row r="55" spans="1:8" s="46" customFormat="1" ht="94.5" hidden="1">
      <c r="A55" s="252" t="s">
        <v>324</v>
      </c>
      <c r="B55" s="414" t="s">
        <v>144</v>
      </c>
      <c r="C55" s="414" t="s">
        <v>147</v>
      </c>
      <c r="D55" s="371" t="s">
        <v>201</v>
      </c>
      <c r="E55" s="372" t="s">
        <v>175</v>
      </c>
      <c r="F55" s="414"/>
      <c r="G55" s="415">
        <f>+G56</f>
        <v>0</v>
      </c>
      <c r="H55" s="415">
        <f>+H56</f>
        <v>0</v>
      </c>
    </row>
    <row r="56" spans="1:8" s="45" customFormat="1" ht="126" hidden="1">
      <c r="A56" s="242" t="s">
        <v>315</v>
      </c>
      <c r="B56" s="416" t="s">
        <v>144</v>
      </c>
      <c r="C56" s="416" t="s">
        <v>147</v>
      </c>
      <c r="D56" s="375" t="s">
        <v>202</v>
      </c>
      <c r="E56" s="354" t="s">
        <v>175</v>
      </c>
      <c r="F56" s="416"/>
      <c r="G56" s="417">
        <f>+G57</f>
        <v>0</v>
      </c>
      <c r="H56" s="417">
        <f>+H57</f>
        <v>0</v>
      </c>
    </row>
    <row r="57" spans="1:8" s="24" customFormat="1" ht="66.75" customHeight="1" hidden="1">
      <c r="A57" s="247" t="s">
        <v>204</v>
      </c>
      <c r="B57" s="418" t="s">
        <v>144</v>
      </c>
      <c r="C57" s="418" t="s">
        <v>147</v>
      </c>
      <c r="D57" s="406" t="s">
        <v>202</v>
      </c>
      <c r="E57" s="360" t="s">
        <v>203</v>
      </c>
      <c r="F57" s="378"/>
      <c r="G57" s="362">
        <f>SUM(G58:G58)</f>
        <v>0</v>
      </c>
      <c r="H57" s="362">
        <f>SUM(H58:H58)</f>
        <v>0</v>
      </c>
    </row>
    <row r="58" spans="1:8" s="223" customFormat="1" ht="31.5" hidden="1">
      <c r="A58" s="124" t="s">
        <v>131</v>
      </c>
      <c r="B58" s="419" t="s">
        <v>144</v>
      </c>
      <c r="C58" s="419" t="s">
        <v>147</v>
      </c>
      <c r="D58" s="407" t="s">
        <v>202</v>
      </c>
      <c r="E58" s="408" t="s">
        <v>203</v>
      </c>
      <c r="F58" s="420" t="s">
        <v>132</v>
      </c>
      <c r="G58" s="324">
        <v>0</v>
      </c>
      <c r="H58" s="324">
        <v>0</v>
      </c>
    </row>
    <row r="59" spans="1:8" s="40" customFormat="1" ht="31.5" hidden="1">
      <c r="A59" s="250" t="s">
        <v>148</v>
      </c>
      <c r="B59" s="401" t="s">
        <v>144</v>
      </c>
      <c r="C59" s="401">
        <v>14</v>
      </c>
      <c r="D59" s="402"/>
      <c r="E59" s="403"/>
      <c r="F59" s="401"/>
      <c r="G59" s="286">
        <f aca="true" t="shared" si="2" ref="G59:H61">+G60</f>
        <v>0</v>
      </c>
      <c r="H59" s="286">
        <f t="shared" si="2"/>
        <v>0</v>
      </c>
    </row>
    <row r="60" spans="1:8" s="40" customFormat="1" ht="94.5" hidden="1">
      <c r="A60" s="252" t="s">
        <v>325</v>
      </c>
      <c r="B60" s="421" t="s">
        <v>144</v>
      </c>
      <c r="C60" s="421">
        <v>14</v>
      </c>
      <c r="D60" s="371" t="s">
        <v>201</v>
      </c>
      <c r="E60" s="372" t="s">
        <v>175</v>
      </c>
      <c r="F60" s="421"/>
      <c r="G60" s="333">
        <f t="shared" si="2"/>
        <v>0</v>
      </c>
      <c r="H60" s="333">
        <f t="shared" si="2"/>
        <v>0</v>
      </c>
    </row>
    <row r="61" spans="1:8" s="24" customFormat="1" ht="126" hidden="1">
      <c r="A61" s="242" t="s">
        <v>315</v>
      </c>
      <c r="B61" s="422" t="s">
        <v>144</v>
      </c>
      <c r="C61" s="422" t="s">
        <v>149</v>
      </c>
      <c r="D61" s="375" t="s">
        <v>202</v>
      </c>
      <c r="E61" s="354" t="s">
        <v>175</v>
      </c>
      <c r="F61" s="422"/>
      <c r="G61" s="355">
        <f t="shared" si="2"/>
        <v>0</v>
      </c>
      <c r="H61" s="355">
        <f t="shared" si="2"/>
        <v>0</v>
      </c>
    </row>
    <row r="62" spans="1:8" s="24" customFormat="1" ht="64.5" customHeight="1" hidden="1">
      <c r="A62" s="247" t="s">
        <v>204</v>
      </c>
      <c r="B62" s="405" t="s">
        <v>144</v>
      </c>
      <c r="C62" s="405">
        <v>14</v>
      </c>
      <c r="D62" s="406" t="s">
        <v>202</v>
      </c>
      <c r="E62" s="360" t="s">
        <v>203</v>
      </c>
      <c r="F62" s="378"/>
      <c r="G62" s="362">
        <f>G63</f>
        <v>0</v>
      </c>
      <c r="H62" s="362">
        <f>H63</f>
        <v>0</v>
      </c>
    </row>
    <row r="63" spans="1:8" s="24" customFormat="1" ht="31.5" hidden="1">
      <c r="A63" s="124" t="s">
        <v>131</v>
      </c>
      <c r="B63" s="423" t="s">
        <v>144</v>
      </c>
      <c r="C63" s="423">
        <v>14</v>
      </c>
      <c r="D63" s="407" t="s">
        <v>202</v>
      </c>
      <c r="E63" s="408" t="s">
        <v>203</v>
      </c>
      <c r="F63" s="309" t="s">
        <v>132</v>
      </c>
      <c r="G63" s="409">
        <v>0</v>
      </c>
      <c r="H63" s="409">
        <v>0</v>
      </c>
    </row>
    <row r="64" spans="1:8" s="24" customFormat="1" ht="18.75">
      <c r="A64" s="230" t="s">
        <v>150</v>
      </c>
      <c r="B64" s="274" t="s">
        <v>129</v>
      </c>
      <c r="C64" s="424"/>
      <c r="D64" s="424"/>
      <c r="E64" s="425"/>
      <c r="F64" s="278"/>
      <c r="G64" s="279">
        <f>+G65</f>
        <v>18.6</v>
      </c>
      <c r="H64" s="279">
        <f>+H65</f>
        <v>15</v>
      </c>
    </row>
    <row r="65" spans="1:8" s="24" customFormat="1" ht="18.75">
      <c r="A65" s="253" t="s">
        <v>151</v>
      </c>
      <c r="B65" s="427" t="s">
        <v>129</v>
      </c>
      <c r="C65" s="428">
        <v>12</v>
      </c>
      <c r="D65" s="429"/>
      <c r="E65" s="430"/>
      <c r="F65" s="431"/>
      <c r="G65" s="432">
        <f>SUM(G70,G66)</f>
        <v>18.6</v>
      </c>
      <c r="H65" s="432">
        <f>SUM(H70,H66)</f>
        <v>15</v>
      </c>
    </row>
    <row r="66" spans="1:37" s="39" customFormat="1" ht="78.75" hidden="1">
      <c r="A66" s="232" t="s">
        <v>326</v>
      </c>
      <c r="B66" s="288" t="s">
        <v>129</v>
      </c>
      <c r="C66" s="289" t="s">
        <v>152</v>
      </c>
      <c r="D66" s="290" t="s">
        <v>293</v>
      </c>
      <c r="E66" s="291" t="s">
        <v>175</v>
      </c>
      <c r="F66" s="292"/>
      <c r="G66" s="293">
        <f>SUM(G67)</f>
        <v>0</v>
      </c>
      <c r="H66" s="293">
        <f>SUM(H67)</f>
        <v>0</v>
      </c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</row>
    <row r="67" spans="1:247" s="38" customFormat="1" ht="110.25" hidden="1">
      <c r="A67" s="254" t="s">
        <v>327</v>
      </c>
      <c r="B67" s="295" t="s">
        <v>129</v>
      </c>
      <c r="C67" s="296" t="s">
        <v>152</v>
      </c>
      <c r="D67" s="434" t="s">
        <v>294</v>
      </c>
      <c r="E67" s="435" t="s">
        <v>175</v>
      </c>
      <c r="F67" s="436"/>
      <c r="G67" s="437">
        <f>SUM(G68)</f>
        <v>0</v>
      </c>
      <c r="H67" s="437">
        <f>SUM(H68)</f>
        <v>0</v>
      </c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40"/>
      <c r="FI67" s="40"/>
      <c r="FJ67" s="40"/>
      <c r="FK67" s="40"/>
      <c r="FL67" s="40"/>
      <c r="FM67" s="40"/>
      <c r="FN67" s="40"/>
      <c r="FO67" s="40"/>
      <c r="FP67" s="40"/>
      <c r="FQ67" s="40"/>
      <c r="FR67" s="40"/>
      <c r="FS67" s="40"/>
      <c r="FT67" s="40"/>
      <c r="FU67" s="40"/>
      <c r="FV67" s="40"/>
      <c r="FW67" s="40"/>
      <c r="FX67" s="40"/>
      <c r="FY67" s="40"/>
      <c r="FZ67" s="40"/>
      <c r="GA67" s="40"/>
      <c r="GB67" s="40"/>
      <c r="GC67" s="40"/>
      <c r="GD67" s="40"/>
      <c r="GE67" s="40"/>
      <c r="GF67" s="40"/>
      <c r="GG67" s="40"/>
      <c r="GH67" s="40"/>
      <c r="GI67" s="40"/>
      <c r="GJ67" s="40"/>
      <c r="GK67" s="40"/>
      <c r="GL67" s="40"/>
      <c r="GM67" s="40"/>
      <c r="GN67" s="40"/>
      <c r="GO67" s="40"/>
      <c r="GP67" s="40"/>
      <c r="GQ67" s="40"/>
      <c r="GR67" s="40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  <c r="HP67" s="40"/>
      <c r="HQ67" s="40"/>
      <c r="HR67" s="40"/>
      <c r="HS67" s="40"/>
      <c r="HT67" s="40"/>
      <c r="HU67" s="40"/>
      <c r="HV67" s="40"/>
      <c r="HW67" s="40"/>
      <c r="HX67" s="40"/>
      <c r="HY67" s="40"/>
      <c r="HZ67" s="40"/>
      <c r="IA67" s="40"/>
      <c r="IB67" s="40"/>
      <c r="IC67" s="40"/>
      <c r="ID67" s="40"/>
      <c r="IE67" s="40"/>
      <c r="IF67" s="40"/>
      <c r="IG67" s="40"/>
      <c r="IH67" s="40"/>
      <c r="II67" s="40"/>
      <c r="IJ67" s="40"/>
      <c r="IK67" s="40"/>
      <c r="IL67" s="40"/>
      <c r="IM67" s="40"/>
    </row>
    <row r="68" spans="1:247" s="48" customFormat="1" ht="47.25" hidden="1">
      <c r="A68" s="255" t="s">
        <v>296</v>
      </c>
      <c r="B68" s="302" t="s">
        <v>129</v>
      </c>
      <c r="C68" s="303" t="s">
        <v>152</v>
      </c>
      <c r="D68" s="439" t="s">
        <v>294</v>
      </c>
      <c r="E68" s="440" t="s">
        <v>295</v>
      </c>
      <c r="F68" s="441"/>
      <c r="G68" s="307">
        <f>+G69</f>
        <v>0</v>
      </c>
      <c r="H68" s="307">
        <f>+H69</f>
        <v>0</v>
      </c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7"/>
      <c r="BK68" s="47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7"/>
      <c r="CC68" s="47"/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47"/>
      <c r="CQ68" s="47"/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7"/>
      <c r="DF68" s="47"/>
      <c r="DG68" s="47"/>
      <c r="DH68" s="47"/>
      <c r="DI68" s="47"/>
      <c r="DJ68" s="47"/>
      <c r="DK68" s="47"/>
      <c r="DL68" s="47"/>
      <c r="DM68" s="47"/>
      <c r="DN68" s="47"/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  <c r="EL68" s="47"/>
      <c r="EM68" s="47"/>
      <c r="EN68" s="47"/>
      <c r="EO68" s="47"/>
      <c r="EP68" s="47"/>
      <c r="EQ68" s="47"/>
      <c r="ER68" s="47"/>
      <c r="ES68" s="47"/>
      <c r="ET68" s="47"/>
      <c r="EU68" s="47"/>
      <c r="EV68" s="47"/>
      <c r="EW68" s="47"/>
      <c r="EX68" s="47"/>
      <c r="EY68" s="47"/>
      <c r="EZ68" s="47"/>
      <c r="FA68" s="47"/>
      <c r="FB68" s="47"/>
      <c r="FC68" s="47"/>
      <c r="FD68" s="47"/>
      <c r="FE68" s="47"/>
      <c r="FF68" s="47"/>
      <c r="FG68" s="47"/>
      <c r="FH68" s="47"/>
      <c r="FI68" s="47"/>
      <c r="FJ68" s="47"/>
      <c r="FK68" s="47"/>
      <c r="FL68" s="47"/>
      <c r="FM68" s="47"/>
      <c r="FN68" s="47"/>
      <c r="FO68" s="47"/>
      <c r="FP68" s="47"/>
      <c r="FQ68" s="47"/>
      <c r="FR68" s="47"/>
      <c r="FS68" s="47"/>
      <c r="FT68" s="47"/>
      <c r="FU68" s="47"/>
      <c r="FV68" s="47"/>
      <c r="FW68" s="47"/>
      <c r="FX68" s="47"/>
      <c r="FY68" s="47"/>
      <c r="FZ68" s="47"/>
      <c r="GA68" s="47"/>
      <c r="GB68" s="47"/>
      <c r="GC68" s="47"/>
      <c r="GD68" s="47"/>
      <c r="GE68" s="47"/>
      <c r="GF68" s="47"/>
      <c r="GG68" s="47"/>
      <c r="GH68" s="47"/>
      <c r="GI68" s="47"/>
      <c r="GJ68" s="47"/>
      <c r="GK68" s="47"/>
      <c r="GL68" s="47"/>
      <c r="GM68" s="47"/>
      <c r="GN68" s="47"/>
      <c r="GO68" s="47"/>
      <c r="GP68" s="47"/>
      <c r="GQ68" s="47"/>
      <c r="GR68" s="47"/>
      <c r="GS68" s="47"/>
      <c r="GT68" s="47"/>
      <c r="GU68" s="47"/>
      <c r="GV68" s="47"/>
      <c r="GW68" s="47"/>
      <c r="GX68" s="47"/>
      <c r="GY68" s="47"/>
      <c r="GZ68" s="47"/>
      <c r="HA68" s="47"/>
      <c r="HB68" s="47"/>
      <c r="HC68" s="47"/>
      <c r="HD68" s="47"/>
      <c r="HE68" s="47"/>
      <c r="HF68" s="47"/>
      <c r="HG68" s="47"/>
      <c r="HH68" s="47"/>
      <c r="HI68" s="47"/>
      <c r="HJ68" s="47"/>
      <c r="HK68" s="47"/>
      <c r="HL68" s="47"/>
      <c r="HM68" s="47"/>
      <c r="HN68" s="47"/>
      <c r="HO68" s="47"/>
      <c r="HP68" s="47"/>
      <c r="HQ68" s="47"/>
      <c r="HR68" s="47"/>
      <c r="HS68" s="47"/>
      <c r="HT68" s="47"/>
      <c r="HU68" s="47"/>
      <c r="HV68" s="47"/>
      <c r="HW68" s="47"/>
      <c r="HX68" s="47"/>
      <c r="HY68" s="47"/>
      <c r="HZ68" s="47"/>
      <c r="IA68" s="47"/>
      <c r="IB68" s="47"/>
      <c r="IC68" s="47"/>
      <c r="ID68" s="47"/>
      <c r="IE68" s="47"/>
      <c r="IF68" s="47"/>
      <c r="IG68" s="47"/>
      <c r="IH68" s="47"/>
      <c r="II68" s="47"/>
      <c r="IJ68" s="47"/>
      <c r="IK68" s="47"/>
      <c r="IL68" s="47"/>
      <c r="IM68" s="47"/>
    </row>
    <row r="69" spans="1:248" s="36" customFormat="1" ht="31.5" hidden="1">
      <c r="A69" s="124" t="s">
        <v>131</v>
      </c>
      <c r="B69" s="442" t="s">
        <v>129</v>
      </c>
      <c r="C69" s="443" t="s">
        <v>152</v>
      </c>
      <c r="D69" s="444" t="s">
        <v>294</v>
      </c>
      <c r="E69" s="445" t="s">
        <v>295</v>
      </c>
      <c r="F69" s="446" t="s">
        <v>132</v>
      </c>
      <c r="G69" s="447">
        <v>0</v>
      </c>
      <c r="H69" s="447">
        <v>0</v>
      </c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</row>
    <row r="70" spans="1:37" s="39" customFormat="1" ht="78.75">
      <c r="A70" s="232" t="s">
        <v>319</v>
      </c>
      <c r="B70" s="288" t="s">
        <v>129</v>
      </c>
      <c r="C70" s="289" t="s">
        <v>152</v>
      </c>
      <c r="D70" s="290" t="s">
        <v>140</v>
      </c>
      <c r="E70" s="291" t="s">
        <v>175</v>
      </c>
      <c r="F70" s="292"/>
      <c r="G70" s="293">
        <f>+G71+G67</f>
        <v>18.6</v>
      </c>
      <c r="H70" s="293">
        <f>+H71+H67</f>
        <v>15</v>
      </c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</row>
    <row r="71" spans="1:247" s="38" customFormat="1" ht="95.25" customHeight="1">
      <c r="A71" s="254" t="s">
        <v>328</v>
      </c>
      <c r="B71" s="295" t="s">
        <v>129</v>
      </c>
      <c r="C71" s="296" t="s">
        <v>152</v>
      </c>
      <c r="D71" s="434" t="s">
        <v>186</v>
      </c>
      <c r="E71" s="435" t="s">
        <v>175</v>
      </c>
      <c r="F71" s="436"/>
      <c r="G71" s="437">
        <f>+G72</f>
        <v>18.6</v>
      </c>
      <c r="H71" s="437">
        <f>+H72</f>
        <v>15</v>
      </c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</row>
    <row r="72" spans="1:247" s="38" customFormat="1" ht="19.5">
      <c r="A72" s="255" t="s">
        <v>187</v>
      </c>
      <c r="B72" s="302" t="s">
        <v>129</v>
      </c>
      <c r="C72" s="303" t="s">
        <v>152</v>
      </c>
      <c r="D72" s="439" t="s">
        <v>186</v>
      </c>
      <c r="E72" s="440" t="s">
        <v>292</v>
      </c>
      <c r="F72" s="441"/>
      <c r="G72" s="307">
        <f>+G73</f>
        <v>18.6</v>
      </c>
      <c r="H72" s="307">
        <f>+H73</f>
        <v>15</v>
      </c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</row>
    <row r="73" spans="1:247" s="38" customFormat="1" ht="31.5">
      <c r="A73" s="124" t="s">
        <v>131</v>
      </c>
      <c r="B73" s="442" t="s">
        <v>129</v>
      </c>
      <c r="C73" s="443" t="s">
        <v>152</v>
      </c>
      <c r="D73" s="444" t="s">
        <v>186</v>
      </c>
      <c r="E73" s="445" t="s">
        <v>292</v>
      </c>
      <c r="F73" s="446" t="s">
        <v>132</v>
      </c>
      <c r="G73" s="447">
        <v>18.6</v>
      </c>
      <c r="H73" s="447">
        <v>15</v>
      </c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</row>
    <row r="74" spans="1:8" s="40" customFormat="1" ht="19.5" customHeight="1">
      <c r="A74" s="249" t="s">
        <v>153</v>
      </c>
      <c r="B74" s="395" t="s">
        <v>154</v>
      </c>
      <c r="C74" s="395"/>
      <c r="D74" s="448"/>
      <c r="E74" s="449"/>
      <c r="F74" s="395"/>
      <c r="G74" s="450">
        <f>SUM(G75)</f>
        <v>15</v>
      </c>
      <c r="H74" s="450">
        <f>SUM(H75)</f>
        <v>10</v>
      </c>
    </row>
    <row r="75" spans="1:8" s="24" customFormat="1" ht="18.75">
      <c r="A75" s="250" t="s">
        <v>155</v>
      </c>
      <c r="B75" s="401" t="s">
        <v>154</v>
      </c>
      <c r="C75" s="401" t="s">
        <v>144</v>
      </c>
      <c r="D75" s="451"/>
      <c r="E75" s="452"/>
      <c r="F75" s="401"/>
      <c r="G75" s="453">
        <f>+G76</f>
        <v>15</v>
      </c>
      <c r="H75" s="453">
        <f>+H76</f>
        <v>10</v>
      </c>
    </row>
    <row r="76" spans="1:37" s="51" customFormat="1" ht="78.75">
      <c r="A76" s="256" t="s">
        <v>329</v>
      </c>
      <c r="B76" s="421" t="s">
        <v>154</v>
      </c>
      <c r="C76" s="455" t="s">
        <v>144</v>
      </c>
      <c r="D76" s="456" t="s">
        <v>188</v>
      </c>
      <c r="E76" s="457" t="s">
        <v>175</v>
      </c>
      <c r="F76" s="458"/>
      <c r="G76" s="459">
        <f>+G77</f>
        <v>15</v>
      </c>
      <c r="H76" s="459">
        <f>+H77</f>
        <v>10</v>
      </c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</row>
    <row r="77" spans="1:37" s="39" customFormat="1" ht="96.75" customHeight="1">
      <c r="A77" s="233" t="s">
        <v>330</v>
      </c>
      <c r="B77" s="295" t="s">
        <v>154</v>
      </c>
      <c r="C77" s="296" t="s">
        <v>144</v>
      </c>
      <c r="D77" s="461" t="s">
        <v>189</v>
      </c>
      <c r="E77" s="462" t="s">
        <v>175</v>
      </c>
      <c r="F77" s="299"/>
      <c r="G77" s="300">
        <f>+G78+G80</f>
        <v>15</v>
      </c>
      <c r="H77" s="300">
        <f>+H78+H80</f>
        <v>10</v>
      </c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</row>
    <row r="78" spans="1:8" s="38" customFormat="1" ht="19.5">
      <c r="A78" s="234" t="s">
        <v>191</v>
      </c>
      <c r="B78" s="302" t="s">
        <v>154</v>
      </c>
      <c r="C78" s="303" t="s">
        <v>144</v>
      </c>
      <c r="D78" s="463" t="s">
        <v>189</v>
      </c>
      <c r="E78" s="464" t="s">
        <v>190</v>
      </c>
      <c r="F78" s="306"/>
      <c r="G78" s="307">
        <f>SUM(G79)</f>
        <v>15</v>
      </c>
      <c r="H78" s="307">
        <f>SUM(H79)</f>
        <v>10</v>
      </c>
    </row>
    <row r="79" spans="1:8" s="38" customFormat="1" ht="31.5">
      <c r="A79" s="257" t="s">
        <v>131</v>
      </c>
      <c r="B79" s="442" t="s">
        <v>154</v>
      </c>
      <c r="C79" s="443" t="s">
        <v>144</v>
      </c>
      <c r="D79" s="465" t="s">
        <v>189</v>
      </c>
      <c r="E79" s="466" t="s">
        <v>190</v>
      </c>
      <c r="F79" s="313" t="s">
        <v>132</v>
      </c>
      <c r="G79" s="314">
        <v>15</v>
      </c>
      <c r="H79" s="314">
        <v>10</v>
      </c>
    </row>
    <row r="80" spans="1:37" s="39" customFormat="1" ht="19.5" hidden="1">
      <c r="A80" s="234" t="s">
        <v>193</v>
      </c>
      <c r="B80" s="302"/>
      <c r="C80" s="303"/>
      <c r="D80" s="336" t="s">
        <v>189</v>
      </c>
      <c r="E80" s="337" t="s">
        <v>192</v>
      </c>
      <c r="F80" s="306"/>
      <c r="G80" s="307">
        <f>SUM(G81)</f>
        <v>0</v>
      </c>
      <c r="H80" s="307">
        <f>SUM(H81)</f>
        <v>0</v>
      </c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</row>
    <row r="81" spans="1:8" s="38" customFormat="1" ht="31.5" hidden="1">
      <c r="A81" s="257" t="s">
        <v>131</v>
      </c>
      <c r="B81" s="442" t="s">
        <v>154</v>
      </c>
      <c r="C81" s="443" t="s">
        <v>144</v>
      </c>
      <c r="D81" s="465" t="s">
        <v>189</v>
      </c>
      <c r="E81" s="466" t="s">
        <v>192</v>
      </c>
      <c r="F81" s="313" t="s">
        <v>132</v>
      </c>
      <c r="G81" s="314">
        <v>0</v>
      </c>
      <c r="H81" s="314">
        <v>0</v>
      </c>
    </row>
    <row r="82" spans="1:8" s="38" customFormat="1" ht="19.5" hidden="1">
      <c r="A82" s="258" t="s">
        <v>164</v>
      </c>
      <c r="B82" s="469" t="s">
        <v>136</v>
      </c>
      <c r="C82" s="470"/>
      <c r="D82" s="471"/>
      <c r="E82" s="472"/>
      <c r="F82" s="473"/>
      <c r="G82" s="474">
        <f aca="true" t="shared" si="3" ref="G82:H86">+G83</f>
        <v>0</v>
      </c>
      <c r="H82" s="474">
        <f t="shared" si="3"/>
        <v>0</v>
      </c>
    </row>
    <row r="83" spans="1:8" s="38" customFormat="1" ht="19.5" hidden="1">
      <c r="A83" s="259" t="s">
        <v>165</v>
      </c>
      <c r="B83" s="427" t="s">
        <v>136</v>
      </c>
      <c r="C83" s="428" t="s">
        <v>136</v>
      </c>
      <c r="D83" s="476"/>
      <c r="E83" s="477"/>
      <c r="F83" s="478"/>
      <c r="G83" s="432">
        <f t="shared" si="3"/>
        <v>0</v>
      </c>
      <c r="H83" s="432">
        <f t="shared" si="3"/>
        <v>0</v>
      </c>
    </row>
    <row r="84" spans="1:8" s="38" customFormat="1" ht="98.25" customHeight="1" hidden="1">
      <c r="A84" s="260" t="s">
        <v>297</v>
      </c>
      <c r="B84" s="414" t="s">
        <v>136</v>
      </c>
      <c r="C84" s="480" t="s">
        <v>136</v>
      </c>
      <c r="D84" s="315" t="s">
        <v>194</v>
      </c>
      <c r="E84" s="316" t="s">
        <v>175</v>
      </c>
      <c r="F84" s="481"/>
      <c r="G84" s="415">
        <f t="shared" si="3"/>
        <v>0</v>
      </c>
      <c r="H84" s="415">
        <f t="shared" si="3"/>
        <v>0</v>
      </c>
    </row>
    <row r="85" spans="1:8" s="38" customFormat="1" ht="110.25" hidden="1">
      <c r="A85" s="261" t="s">
        <v>298</v>
      </c>
      <c r="B85" s="416" t="s">
        <v>136</v>
      </c>
      <c r="C85" s="483" t="s">
        <v>136</v>
      </c>
      <c r="D85" s="484" t="s">
        <v>166</v>
      </c>
      <c r="E85" s="298" t="s">
        <v>175</v>
      </c>
      <c r="F85" s="485"/>
      <c r="G85" s="417">
        <f t="shared" si="3"/>
        <v>0</v>
      </c>
      <c r="H85" s="417">
        <f t="shared" si="3"/>
        <v>0</v>
      </c>
    </row>
    <row r="86" spans="1:8" s="38" customFormat="1" ht="19.5" hidden="1">
      <c r="A86" s="243" t="s">
        <v>196</v>
      </c>
      <c r="B86" s="378" t="s">
        <v>136</v>
      </c>
      <c r="C86" s="487" t="s">
        <v>136</v>
      </c>
      <c r="D86" s="488" t="s">
        <v>166</v>
      </c>
      <c r="E86" s="305" t="s">
        <v>195</v>
      </c>
      <c r="F86" s="391"/>
      <c r="G86" s="381">
        <f t="shared" si="3"/>
        <v>0</v>
      </c>
      <c r="H86" s="381">
        <f t="shared" si="3"/>
        <v>0</v>
      </c>
    </row>
    <row r="87" spans="1:8" s="38" customFormat="1" ht="31.5" hidden="1">
      <c r="A87" s="257" t="s">
        <v>131</v>
      </c>
      <c r="B87" s="420" t="s">
        <v>136</v>
      </c>
      <c r="C87" s="489" t="s">
        <v>136</v>
      </c>
      <c r="D87" s="490" t="s">
        <v>166</v>
      </c>
      <c r="E87" s="312" t="s">
        <v>195</v>
      </c>
      <c r="F87" s="491" t="s">
        <v>132</v>
      </c>
      <c r="G87" s="386"/>
      <c r="H87" s="386"/>
    </row>
    <row r="88" spans="1:8" s="24" customFormat="1" ht="18.75">
      <c r="A88" s="230" t="s">
        <v>156</v>
      </c>
      <c r="B88" s="274" t="s">
        <v>157</v>
      </c>
      <c r="C88" s="274"/>
      <c r="D88" s="448"/>
      <c r="E88" s="449"/>
      <c r="F88" s="274"/>
      <c r="G88" s="279">
        <f aca="true" t="shared" si="4" ref="G88:H90">+G89</f>
        <v>192.8</v>
      </c>
      <c r="H88" s="279">
        <f t="shared" si="4"/>
        <v>122.8</v>
      </c>
    </row>
    <row r="89" spans="1:8" s="24" customFormat="1" ht="18.75">
      <c r="A89" s="231" t="s">
        <v>158</v>
      </c>
      <c r="B89" s="281" t="s">
        <v>157</v>
      </c>
      <c r="C89" s="281" t="s">
        <v>123</v>
      </c>
      <c r="D89" s="342"/>
      <c r="E89" s="343"/>
      <c r="F89" s="281"/>
      <c r="G89" s="286">
        <f t="shared" si="4"/>
        <v>192.8</v>
      </c>
      <c r="H89" s="286">
        <f t="shared" si="4"/>
        <v>122.8</v>
      </c>
    </row>
    <row r="90" spans="1:8" s="24" customFormat="1" ht="64.5" customHeight="1">
      <c r="A90" s="252" t="s">
        <v>331</v>
      </c>
      <c r="B90" s="414" t="s">
        <v>157</v>
      </c>
      <c r="C90" s="414" t="s">
        <v>123</v>
      </c>
      <c r="D90" s="371" t="s">
        <v>174</v>
      </c>
      <c r="E90" s="372" t="s">
        <v>175</v>
      </c>
      <c r="F90" s="492"/>
      <c r="G90" s="333">
        <f t="shared" si="4"/>
        <v>192.8</v>
      </c>
      <c r="H90" s="333">
        <f t="shared" si="4"/>
        <v>122.8</v>
      </c>
    </row>
    <row r="91" spans="1:8" s="24" customFormat="1" ht="63">
      <c r="A91" s="242" t="s">
        <v>320</v>
      </c>
      <c r="B91" s="416" t="s">
        <v>157</v>
      </c>
      <c r="C91" s="416" t="s">
        <v>123</v>
      </c>
      <c r="D91" s="494" t="s">
        <v>176</v>
      </c>
      <c r="E91" s="495" t="s">
        <v>175</v>
      </c>
      <c r="F91" s="416"/>
      <c r="G91" s="355">
        <f>G92+G96</f>
        <v>192.8</v>
      </c>
      <c r="H91" s="355">
        <f>H92+H96</f>
        <v>122.8</v>
      </c>
    </row>
    <row r="92" spans="1:8" s="24" customFormat="1" ht="31.5">
      <c r="A92" s="247" t="s">
        <v>178</v>
      </c>
      <c r="B92" s="378" t="s">
        <v>157</v>
      </c>
      <c r="C92" s="487" t="s">
        <v>123</v>
      </c>
      <c r="D92" s="406" t="s">
        <v>176</v>
      </c>
      <c r="E92" s="497" t="s">
        <v>177</v>
      </c>
      <c r="F92" s="391"/>
      <c r="G92" s="362">
        <f>SUM(G93:G95)</f>
        <v>192.8</v>
      </c>
      <c r="H92" s="362">
        <f>SUM(H93:H95)</f>
        <v>122.8</v>
      </c>
    </row>
    <row r="93" spans="1:8" s="24" customFormat="1" ht="66.75" customHeight="1">
      <c r="A93" s="125" t="s">
        <v>130</v>
      </c>
      <c r="B93" s="309" t="s">
        <v>157</v>
      </c>
      <c r="C93" s="309" t="s">
        <v>123</v>
      </c>
      <c r="D93" s="407" t="s">
        <v>176</v>
      </c>
      <c r="E93" s="498" t="s">
        <v>177</v>
      </c>
      <c r="F93" s="309" t="s">
        <v>125</v>
      </c>
      <c r="G93" s="409">
        <v>170</v>
      </c>
      <c r="H93" s="409">
        <v>100</v>
      </c>
    </row>
    <row r="94" spans="1:8" s="24" customFormat="1" ht="31.5">
      <c r="A94" s="248" t="s">
        <v>131</v>
      </c>
      <c r="B94" s="309" t="s">
        <v>157</v>
      </c>
      <c r="C94" s="309" t="s">
        <v>123</v>
      </c>
      <c r="D94" s="407" t="s">
        <v>176</v>
      </c>
      <c r="E94" s="498" t="s">
        <v>177</v>
      </c>
      <c r="F94" s="309" t="s">
        <v>132</v>
      </c>
      <c r="G94" s="409">
        <v>18</v>
      </c>
      <c r="H94" s="409">
        <v>18</v>
      </c>
    </row>
    <row r="95" spans="1:8" s="24" customFormat="1" ht="18.75">
      <c r="A95" s="248" t="s">
        <v>133</v>
      </c>
      <c r="B95" s="309" t="s">
        <v>157</v>
      </c>
      <c r="C95" s="309" t="s">
        <v>123</v>
      </c>
      <c r="D95" s="407" t="s">
        <v>176</v>
      </c>
      <c r="E95" s="498" t="s">
        <v>177</v>
      </c>
      <c r="F95" s="309" t="s">
        <v>134</v>
      </c>
      <c r="G95" s="409">
        <v>4.8</v>
      </c>
      <c r="H95" s="409">
        <v>4.8</v>
      </c>
    </row>
    <row r="96" spans="1:37" s="225" customFormat="1" ht="31.5" hidden="1">
      <c r="A96" s="262" t="s">
        <v>180</v>
      </c>
      <c r="B96" s="500" t="s">
        <v>157</v>
      </c>
      <c r="C96" s="501" t="s">
        <v>123</v>
      </c>
      <c r="D96" s="502" t="s">
        <v>176</v>
      </c>
      <c r="E96" s="503" t="s">
        <v>179</v>
      </c>
      <c r="F96" s="504"/>
      <c r="G96" s="505">
        <f>+G97</f>
        <v>0</v>
      </c>
      <c r="H96" s="505">
        <f>+H97</f>
        <v>0</v>
      </c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4"/>
      <c r="AB96" s="224"/>
      <c r="AC96" s="224"/>
      <c r="AD96" s="224"/>
      <c r="AE96" s="224"/>
      <c r="AF96" s="224"/>
      <c r="AG96" s="224"/>
      <c r="AH96" s="224"/>
      <c r="AI96" s="224"/>
      <c r="AJ96" s="224"/>
      <c r="AK96" s="224"/>
    </row>
    <row r="97" spans="1:37" s="225" customFormat="1" ht="31.5" hidden="1">
      <c r="A97" s="248" t="s">
        <v>131</v>
      </c>
      <c r="B97" s="507" t="s">
        <v>157</v>
      </c>
      <c r="C97" s="507" t="s">
        <v>123</v>
      </c>
      <c r="D97" s="508" t="s">
        <v>176</v>
      </c>
      <c r="E97" s="509" t="s">
        <v>179</v>
      </c>
      <c r="F97" s="507" t="s">
        <v>132</v>
      </c>
      <c r="G97" s="510">
        <v>0</v>
      </c>
      <c r="H97" s="510">
        <v>0</v>
      </c>
      <c r="I97" s="224"/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</row>
    <row r="98" spans="1:8" s="24" customFormat="1" ht="18.75" hidden="1">
      <c r="A98" s="230" t="s">
        <v>159</v>
      </c>
      <c r="B98" s="273">
        <v>10</v>
      </c>
      <c r="C98" s="273"/>
      <c r="D98" s="448"/>
      <c r="E98" s="449"/>
      <c r="F98" s="274"/>
      <c r="G98" s="279">
        <f>+G99</f>
        <v>0</v>
      </c>
      <c r="H98" s="279">
        <f>+H99</f>
        <v>0</v>
      </c>
    </row>
    <row r="99" spans="1:8" s="24" customFormat="1" ht="18.75" hidden="1">
      <c r="A99" s="231" t="s">
        <v>160</v>
      </c>
      <c r="B99" s="400">
        <v>10</v>
      </c>
      <c r="C99" s="401" t="s">
        <v>123</v>
      </c>
      <c r="D99" s="342"/>
      <c r="E99" s="343"/>
      <c r="F99" s="401"/>
      <c r="G99" s="286">
        <f aca="true" t="shared" si="5" ref="G99:H102">G100</f>
        <v>0</v>
      </c>
      <c r="H99" s="286">
        <f t="shared" si="5"/>
        <v>0</v>
      </c>
    </row>
    <row r="100" spans="1:8" s="24" customFormat="1" ht="63" hidden="1">
      <c r="A100" s="263" t="s">
        <v>299</v>
      </c>
      <c r="B100" s="512">
        <v>10</v>
      </c>
      <c r="C100" s="513" t="s">
        <v>123</v>
      </c>
      <c r="D100" s="371" t="s">
        <v>183</v>
      </c>
      <c r="E100" s="372" t="s">
        <v>175</v>
      </c>
      <c r="F100" s="332"/>
      <c r="G100" s="333">
        <f t="shared" si="5"/>
        <v>0</v>
      </c>
      <c r="H100" s="333">
        <f t="shared" si="5"/>
        <v>0</v>
      </c>
    </row>
    <row r="101" spans="1:8" s="24" customFormat="1" ht="94.5" hidden="1">
      <c r="A101" s="264" t="s">
        <v>300</v>
      </c>
      <c r="B101" s="352">
        <v>10</v>
      </c>
      <c r="C101" s="516" t="s">
        <v>123</v>
      </c>
      <c r="D101" s="494" t="s">
        <v>184</v>
      </c>
      <c r="E101" s="495" t="s">
        <v>175</v>
      </c>
      <c r="F101" s="517"/>
      <c r="G101" s="355">
        <f t="shared" si="5"/>
        <v>0</v>
      </c>
      <c r="H101" s="355">
        <f t="shared" si="5"/>
        <v>0</v>
      </c>
    </row>
    <row r="102" spans="1:8" s="24" customFormat="1" ht="31.5" hidden="1">
      <c r="A102" s="251" t="s">
        <v>161</v>
      </c>
      <c r="B102" s="518">
        <v>10</v>
      </c>
      <c r="C102" s="519" t="s">
        <v>123</v>
      </c>
      <c r="D102" s="520" t="s">
        <v>184</v>
      </c>
      <c r="E102" s="380" t="s">
        <v>185</v>
      </c>
      <c r="F102" s="361"/>
      <c r="G102" s="362">
        <f t="shared" si="5"/>
        <v>0</v>
      </c>
      <c r="H102" s="362">
        <f t="shared" si="5"/>
        <v>0</v>
      </c>
    </row>
    <row r="103" spans="1:8" s="24" customFormat="1" ht="18.75" hidden="1">
      <c r="A103" s="125" t="s">
        <v>162</v>
      </c>
      <c r="B103" s="533">
        <v>10</v>
      </c>
      <c r="C103" s="367" t="s">
        <v>123</v>
      </c>
      <c r="D103" s="522" t="s">
        <v>184</v>
      </c>
      <c r="E103" s="366" t="s">
        <v>185</v>
      </c>
      <c r="F103" s="523" t="s">
        <v>163</v>
      </c>
      <c r="G103" s="409"/>
      <c r="H103" s="409"/>
    </row>
    <row r="104" spans="1:37" s="35" customFormat="1" ht="18.75" hidden="1">
      <c r="A104" s="265" t="s">
        <v>167</v>
      </c>
      <c r="B104" s="524">
        <v>11</v>
      </c>
      <c r="C104" s="470"/>
      <c r="D104" s="525"/>
      <c r="E104" s="526"/>
      <c r="F104" s="473"/>
      <c r="G104" s="474">
        <f aca="true" t="shared" si="6" ref="G104:H108">+G105</f>
        <v>0</v>
      </c>
      <c r="H104" s="474">
        <f t="shared" si="6"/>
        <v>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</row>
    <row r="105" spans="1:37" s="35" customFormat="1" ht="18.75" hidden="1">
      <c r="A105" s="253" t="s">
        <v>168</v>
      </c>
      <c r="B105" s="426">
        <v>11</v>
      </c>
      <c r="C105" s="428" t="s">
        <v>124</v>
      </c>
      <c r="D105" s="527"/>
      <c r="E105" s="528"/>
      <c r="F105" s="478"/>
      <c r="G105" s="432">
        <f t="shared" si="6"/>
        <v>0</v>
      </c>
      <c r="H105" s="432">
        <f t="shared" si="6"/>
        <v>0</v>
      </c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</row>
    <row r="106" spans="1:37" s="53" customFormat="1" ht="99" customHeight="1" hidden="1">
      <c r="A106" s="260" t="s">
        <v>332</v>
      </c>
      <c r="B106" s="414" t="s">
        <v>169</v>
      </c>
      <c r="C106" s="480" t="s">
        <v>124</v>
      </c>
      <c r="D106" s="529" t="s">
        <v>194</v>
      </c>
      <c r="E106" s="316" t="s">
        <v>175</v>
      </c>
      <c r="F106" s="481"/>
      <c r="G106" s="415">
        <f t="shared" si="6"/>
        <v>0</v>
      </c>
      <c r="H106" s="415">
        <f t="shared" si="6"/>
        <v>0</v>
      </c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</row>
    <row r="107" spans="1:37" s="35" customFormat="1" ht="110.25" hidden="1">
      <c r="A107" s="242" t="s">
        <v>321</v>
      </c>
      <c r="B107" s="416" t="s">
        <v>169</v>
      </c>
      <c r="C107" s="483" t="s">
        <v>124</v>
      </c>
      <c r="D107" s="484" t="s">
        <v>170</v>
      </c>
      <c r="E107" s="298" t="s">
        <v>175</v>
      </c>
      <c r="F107" s="485"/>
      <c r="G107" s="417">
        <f t="shared" si="6"/>
        <v>0</v>
      </c>
      <c r="H107" s="417">
        <f t="shared" si="6"/>
        <v>0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</row>
    <row r="108" spans="1:37" s="35" customFormat="1" ht="78.75" customHeight="1" hidden="1">
      <c r="A108" s="247" t="s">
        <v>301</v>
      </c>
      <c r="B108" s="378" t="s">
        <v>169</v>
      </c>
      <c r="C108" s="487" t="s">
        <v>124</v>
      </c>
      <c r="D108" s="488" t="s">
        <v>170</v>
      </c>
      <c r="E108" s="305" t="s">
        <v>197</v>
      </c>
      <c r="F108" s="391"/>
      <c r="G108" s="381">
        <f t="shared" si="6"/>
        <v>0</v>
      </c>
      <c r="H108" s="381">
        <f t="shared" si="6"/>
        <v>0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</row>
    <row r="109" spans="1:37" s="35" customFormat="1" ht="31.5" hidden="1">
      <c r="A109" s="532" t="s">
        <v>131</v>
      </c>
      <c r="B109" s="569" t="s">
        <v>169</v>
      </c>
      <c r="C109" s="570" t="s">
        <v>124</v>
      </c>
      <c r="D109" s="557" t="s">
        <v>170</v>
      </c>
      <c r="E109" s="571" t="s">
        <v>197</v>
      </c>
      <c r="F109" s="572" t="s">
        <v>132</v>
      </c>
      <c r="G109" s="573">
        <v>0</v>
      </c>
      <c r="H109" s="573">
        <v>0</v>
      </c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</row>
    <row r="110" spans="1:37" s="35" customFormat="1" ht="18.75">
      <c r="A110" s="574" t="s">
        <v>361</v>
      </c>
      <c r="B110" s="1036"/>
      <c r="C110" s="1037"/>
      <c r="D110" s="1037"/>
      <c r="E110" s="1037"/>
      <c r="F110" s="1038"/>
      <c r="G110" s="575">
        <v>18.9</v>
      </c>
      <c r="H110" s="576">
        <v>24.5</v>
      </c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</row>
    <row r="111" spans="1:37" s="35" customFormat="1" ht="18.75">
      <c r="A111" s="6"/>
      <c r="B111" s="7"/>
      <c r="C111" s="54"/>
      <c r="D111" s="55"/>
      <c r="E111" s="56"/>
      <c r="F111" s="7"/>
      <c r="G111" s="57"/>
      <c r="H111" s="26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</row>
    <row r="112" spans="1:37" s="35" customFormat="1" ht="18.75">
      <c r="A112" s="6"/>
      <c r="B112" s="7"/>
      <c r="C112" s="54"/>
      <c r="D112" s="55"/>
      <c r="E112" s="56"/>
      <c r="F112" s="7"/>
      <c r="G112" s="57"/>
      <c r="H112" s="26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</row>
    <row r="113" spans="1:37" s="35" customFormat="1" ht="18.75">
      <c r="A113" s="6"/>
      <c r="B113" s="7"/>
      <c r="C113" s="54"/>
      <c r="D113" s="55"/>
      <c r="E113" s="56"/>
      <c r="F113" s="7"/>
      <c r="G113" s="57"/>
      <c r="H113" s="26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</row>
    <row r="114" spans="1:37" s="35" customFormat="1" ht="18.75">
      <c r="A114" s="6"/>
      <c r="B114" s="7"/>
      <c r="C114" s="54"/>
      <c r="D114" s="55"/>
      <c r="E114" s="56"/>
      <c r="F114" s="7"/>
      <c r="G114" s="57"/>
      <c r="H114" s="26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</row>
    <row r="115" spans="1:37" s="35" customFormat="1" ht="18.75">
      <c r="A115" s="6"/>
      <c r="B115" s="7"/>
      <c r="C115" s="54"/>
      <c r="D115" s="55"/>
      <c r="E115" s="56"/>
      <c r="F115" s="7"/>
      <c r="G115" s="57"/>
      <c r="H115" s="26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</row>
    <row r="116" spans="1:37" s="35" customFormat="1" ht="18.75">
      <c r="A116" s="6"/>
      <c r="B116" s="7"/>
      <c r="C116" s="54"/>
      <c r="D116" s="55"/>
      <c r="E116" s="56"/>
      <c r="F116" s="7"/>
      <c r="G116" s="57"/>
      <c r="H116" s="26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</row>
    <row r="117" spans="1:37" s="35" customFormat="1" ht="18.75">
      <c r="A117" s="6"/>
      <c r="B117" s="7"/>
      <c r="C117" s="54"/>
      <c r="D117" s="55"/>
      <c r="E117" s="56"/>
      <c r="F117" s="7"/>
      <c r="G117" s="57"/>
      <c r="H117" s="26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</row>
    <row r="118" spans="1:37" s="35" customFormat="1" ht="18.75">
      <c r="A118" s="6"/>
      <c r="B118" s="7"/>
      <c r="C118" s="54"/>
      <c r="D118" s="55"/>
      <c r="E118" s="56"/>
      <c r="F118" s="7"/>
      <c r="G118" s="57"/>
      <c r="H118" s="26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</row>
    <row r="119" spans="1:37" s="35" customFormat="1" ht="18.75">
      <c r="A119" s="6"/>
      <c r="B119" s="7"/>
      <c r="C119" s="54"/>
      <c r="D119" s="55"/>
      <c r="E119" s="56"/>
      <c r="F119" s="7"/>
      <c r="G119" s="57"/>
      <c r="H119" s="26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</row>
    <row r="120" spans="1:37" s="35" customFormat="1" ht="18.75">
      <c r="A120" s="6"/>
      <c r="B120" s="7"/>
      <c r="C120" s="54"/>
      <c r="D120" s="55"/>
      <c r="E120" s="56"/>
      <c r="F120" s="7"/>
      <c r="G120" s="57"/>
      <c r="H120" s="26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</row>
    <row r="121" spans="1:37" s="35" customFormat="1" ht="18.75">
      <c r="A121" s="6"/>
      <c r="B121" s="7"/>
      <c r="C121" s="54"/>
      <c r="D121" s="55"/>
      <c r="E121" s="56"/>
      <c r="F121" s="7"/>
      <c r="G121" s="57"/>
      <c r="H121" s="26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</row>
    <row r="122" spans="1:37" s="35" customFormat="1" ht="18.75">
      <c r="A122" s="6"/>
      <c r="B122" s="7"/>
      <c r="C122" s="54"/>
      <c r="D122" s="55"/>
      <c r="E122" s="56"/>
      <c r="F122" s="7"/>
      <c r="G122" s="57"/>
      <c r="H122" s="26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</row>
    <row r="123" spans="1:37" s="35" customFormat="1" ht="18.75">
      <c r="A123" s="6"/>
      <c r="B123" s="7"/>
      <c r="C123" s="54"/>
      <c r="D123" s="55"/>
      <c r="E123" s="56"/>
      <c r="F123" s="7"/>
      <c r="G123" s="57"/>
      <c r="H123" s="26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</row>
    <row r="124" spans="1:37" s="35" customFormat="1" ht="18.75">
      <c r="A124" s="6"/>
      <c r="B124" s="7"/>
      <c r="C124" s="54"/>
      <c r="D124" s="55"/>
      <c r="E124" s="56"/>
      <c r="F124" s="7"/>
      <c r="G124" s="57"/>
      <c r="H124" s="26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</row>
    <row r="125" spans="1:37" s="35" customFormat="1" ht="18.75">
      <c r="A125" s="6"/>
      <c r="B125" s="7"/>
      <c r="C125" s="54"/>
      <c r="D125" s="55"/>
      <c r="E125" s="56"/>
      <c r="F125" s="7"/>
      <c r="G125" s="57"/>
      <c r="H125" s="26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</row>
    <row r="126" spans="1:37" s="35" customFormat="1" ht="18.75">
      <c r="A126" s="6"/>
      <c r="B126" s="7"/>
      <c r="C126" s="54"/>
      <c r="D126" s="55"/>
      <c r="E126" s="56"/>
      <c r="F126" s="7"/>
      <c r="G126" s="57"/>
      <c r="H126" s="26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</row>
    <row r="127" spans="1:37" s="35" customFormat="1" ht="18.75">
      <c r="A127" s="6"/>
      <c r="B127" s="7"/>
      <c r="C127" s="54"/>
      <c r="D127" s="55"/>
      <c r="E127" s="56"/>
      <c r="F127" s="7"/>
      <c r="G127" s="57"/>
      <c r="H127" s="26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</row>
    <row r="128" spans="1:37" s="35" customFormat="1" ht="18.75">
      <c r="A128" s="6"/>
      <c r="B128" s="7"/>
      <c r="C128" s="54"/>
      <c r="D128" s="55"/>
      <c r="E128" s="56"/>
      <c r="F128" s="7"/>
      <c r="G128" s="57"/>
      <c r="H128" s="26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</row>
    <row r="129" spans="1:37" s="35" customFormat="1" ht="18.75">
      <c r="A129" s="6"/>
      <c r="B129" s="7"/>
      <c r="C129" s="54"/>
      <c r="D129" s="55"/>
      <c r="E129" s="56"/>
      <c r="F129" s="7"/>
      <c r="G129" s="57"/>
      <c r="H129" s="26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</row>
    <row r="130" spans="1:37" s="35" customFormat="1" ht="18.75">
      <c r="A130" s="6"/>
      <c r="B130" s="7"/>
      <c r="C130" s="54"/>
      <c r="D130" s="55"/>
      <c r="E130" s="56"/>
      <c r="F130" s="7"/>
      <c r="G130" s="57"/>
      <c r="H130" s="26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</row>
    <row r="131" spans="1:37" s="35" customFormat="1" ht="18.75">
      <c r="A131" s="6"/>
      <c r="B131" s="7"/>
      <c r="C131" s="54"/>
      <c r="D131" s="55"/>
      <c r="E131" s="56"/>
      <c r="F131" s="7"/>
      <c r="G131" s="57"/>
      <c r="H131" s="26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</row>
    <row r="132" spans="1:37" s="35" customFormat="1" ht="18.75">
      <c r="A132" s="6"/>
      <c r="B132" s="7"/>
      <c r="C132" s="54"/>
      <c r="D132" s="55"/>
      <c r="E132" s="56"/>
      <c r="F132" s="7"/>
      <c r="G132" s="57"/>
      <c r="H132" s="26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</row>
    <row r="133" spans="1:37" s="35" customFormat="1" ht="18.75">
      <c r="A133" s="6"/>
      <c r="B133" s="7"/>
      <c r="C133" s="54"/>
      <c r="D133" s="55"/>
      <c r="E133" s="56"/>
      <c r="F133" s="7"/>
      <c r="G133" s="57"/>
      <c r="H133" s="26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</row>
    <row r="134" spans="1:37" s="35" customFormat="1" ht="18.75">
      <c r="A134" s="6"/>
      <c r="B134" s="7"/>
      <c r="C134" s="54"/>
      <c r="D134" s="55"/>
      <c r="E134" s="56"/>
      <c r="F134" s="7"/>
      <c r="G134" s="57"/>
      <c r="H134" s="26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</row>
    <row r="135" spans="1:37" s="35" customFormat="1" ht="18.75">
      <c r="A135" s="6"/>
      <c r="B135" s="7"/>
      <c r="C135" s="54"/>
      <c r="D135" s="55"/>
      <c r="E135" s="56"/>
      <c r="F135" s="7"/>
      <c r="G135" s="57"/>
      <c r="H135" s="26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</row>
    <row r="136" spans="1:37" s="35" customFormat="1" ht="18.75">
      <c r="A136" s="6"/>
      <c r="B136" s="7"/>
      <c r="C136" s="54"/>
      <c r="D136" s="55"/>
      <c r="E136" s="56"/>
      <c r="F136" s="7"/>
      <c r="G136" s="57"/>
      <c r="H136" s="26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</row>
    <row r="137" spans="1:37" s="35" customFormat="1" ht="18.75">
      <c r="A137" s="6"/>
      <c r="B137" s="7"/>
      <c r="C137" s="54"/>
      <c r="D137" s="55"/>
      <c r="E137" s="56"/>
      <c r="F137" s="7"/>
      <c r="G137" s="57"/>
      <c r="H137" s="26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</row>
    <row r="138" spans="1:37" s="35" customFormat="1" ht="18.75">
      <c r="A138" s="6"/>
      <c r="B138" s="7"/>
      <c r="C138" s="54"/>
      <c r="D138" s="55"/>
      <c r="E138" s="56"/>
      <c r="F138" s="7"/>
      <c r="G138" s="57"/>
      <c r="H138" s="26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</row>
    <row r="139" spans="1:37" s="35" customFormat="1" ht="18.75">
      <c r="A139" s="6"/>
      <c r="B139" s="7"/>
      <c r="C139" s="54"/>
      <c r="D139" s="55"/>
      <c r="E139" s="56"/>
      <c r="F139" s="7"/>
      <c r="G139" s="57"/>
      <c r="H139" s="26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</row>
    <row r="140" spans="1:37" s="35" customFormat="1" ht="18.75">
      <c r="A140" s="6"/>
      <c r="B140" s="7"/>
      <c r="C140" s="54"/>
      <c r="D140" s="55"/>
      <c r="E140" s="56"/>
      <c r="F140" s="7"/>
      <c r="G140" s="57"/>
      <c r="H140" s="26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</row>
    <row r="141" spans="1:37" s="35" customFormat="1" ht="18.75">
      <c r="A141" s="6"/>
      <c r="B141" s="7"/>
      <c r="C141" s="54"/>
      <c r="D141" s="55"/>
      <c r="E141" s="56"/>
      <c r="F141" s="7"/>
      <c r="G141" s="57"/>
      <c r="H141" s="26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</row>
    <row r="142" spans="1:37" s="35" customFormat="1" ht="18.75">
      <c r="A142" s="6"/>
      <c r="B142" s="7"/>
      <c r="C142" s="54"/>
      <c r="D142" s="55"/>
      <c r="E142" s="56"/>
      <c r="F142" s="7"/>
      <c r="G142" s="57"/>
      <c r="H142" s="26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</row>
    <row r="143" spans="1:37" s="35" customFormat="1" ht="18.75">
      <c r="A143" s="6"/>
      <c r="B143" s="7"/>
      <c r="C143" s="54"/>
      <c r="D143" s="55"/>
      <c r="E143" s="56"/>
      <c r="F143" s="7"/>
      <c r="G143" s="57"/>
      <c r="H143" s="26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</row>
    <row r="144" spans="1:37" s="35" customFormat="1" ht="18.75">
      <c r="A144" s="6"/>
      <c r="B144" s="7"/>
      <c r="C144" s="54"/>
      <c r="D144" s="55"/>
      <c r="E144" s="56"/>
      <c r="F144" s="7"/>
      <c r="G144" s="57"/>
      <c r="H144" s="26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</row>
    <row r="145" spans="1:37" s="35" customFormat="1" ht="18.75">
      <c r="A145" s="6"/>
      <c r="B145" s="7"/>
      <c r="C145" s="54"/>
      <c r="D145" s="55"/>
      <c r="E145" s="56"/>
      <c r="F145" s="7"/>
      <c r="G145" s="57"/>
      <c r="H145" s="26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</row>
    <row r="146" spans="1:37" s="35" customFormat="1" ht="18.75">
      <c r="A146" s="6"/>
      <c r="B146" s="7"/>
      <c r="C146" s="54"/>
      <c r="D146" s="55"/>
      <c r="E146" s="56"/>
      <c r="F146" s="7"/>
      <c r="G146" s="57"/>
      <c r="H146" s="26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</row>
  </sheetData>
  <sheetProtection/>
  <mergeCells count="9">
    <mergeCell ref="B110:F110"/>
    <mergeCell ref="A7:F7"/>
    <mergeCell ref="A8:G8"/>
    <mergeCell ref="A1:G1"/>
    <mergeCell ref="A2:G2"/>
    <mergeCell ref="A3:G3"/>
    <mergeCell ref="A4:G4"/>
    <mergeCell ref="A5:G5"/>
    <mergeCell ref="A6:F6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O166"/>
  <sheetViews>
    <sheetView view="pageBreakPreview" zoomScaleNormal="70" zoomScaleSheetLayoutView="100" zoomScalePageLayoutView="0" workbookViewId="0" topLeftCell="A4">
      <selection activeCell="A6" sqref="A6:G6"/>
    </sheetView>
  </sheetViews>
  <sheetFormatPr defaultColWidth="9.140625" defaultRowHeight="15"/>
  <cols>
    <col min="1" max="1" width="69.28125" style="6" customWidth="1"/>
    <col min="2" max="2" width="8.00390625" style="6" customWidth="1"/>
    <col min="3" max="3" width="7.140625" style="10" customWidth="1"/>
    <col min="4" max="4" width="5.7109375" style="11" customWidth="1"/>
    <col min="5" max="5" width="5.140625" style="4" customWidth="1"/>
    <col min="6" max="6" width="9.8515625" style="5" customWidth="1"/>
    <col min="7" max="7" width="5.140625" style="10" customWidth="1"/>
    <col min="8" max="8" width="14.140625" style="909" customWidth="1"/>
    <col min="9" max="9" width="10.8515625" style="58" customWidth="1"/>
    <col min="10" max="37" width="9.140625" style="1" customWidth="1"/>
  </cols>
  <sheetData>
    <row r="1" spans="1:9" s="60" customFormat="1" ht="15.75" customHeight="1">
      <c r="A1" s="1026" t="s">
        <v>600</v>
      </c>
      <c r="B1" s="1026"/>
      <c r="C1" s="1026"/>
      <c r="D1" s="1026"/>
      <c r="E1" s="1026"/>
      <c r="F1" s="1026"/>
      <c r="G1" s="1026"/>
      <c r="H1" s="1026"/>
      <c r="I1" s="1026"/>
    </row>
    <row r="2" spans="1:9" s="60" customFormat="1" ht="15.75" customHeight="1">
      <c r="A2" s="1026" t="str">
        <f>1!A2</f>
        <v>к решению Собрания депутатов Первомайского сельсовета</v>
      </c>
      <c r="B2" s="1026"/>
      <c r="C2" s="1026"/>
      <c r="D2" s="1026"/>
      <c r="E2" s="1026"/>
      <c r="F2" s="1026"/>
      <c r="G2" s="1026"/>
      <c r="H2" s="1026"/>
      <c r="I2" s="1026"/>
    </row>
    <row r="3" spans="1:9" s="60" customFormat="1" ht="15.75" customHeight="1">
      <c r="A3" s="1026" t="s">
        <v>603</v>
      </c>
      <c r="B3" s="1026"/>
      <c r="C3" s="1026"/>
      <c r="D3" s="1026"/>
      <c r="E3" s="1026"/>
      <c r="F3" s="1026"/>
      <c r="G3" s="1026"/>
      <c r="H3" s="1026"/>
      <c r="I3" s="1026"/>
    </row>
    <row r="4" spans="1:9" s="61" customFormat="1" ht="16.5" customHeight="1">
      <c r="A4" s="1025" t="str">
        <f>1!A4</f>
        <v>"О бюджете Первомайского сельсовета Поныровского района</v>
      </c>
      <c r="B4" s="1025"/>
      <c r="C4" s="1025"/>
      <c r="D4" s="1025"/>
      <c r="E4" s="1025"/>
      <c r="F4" s="1025"/>
      <c r="G4" s="1025"/>
      <c r="H4" s="1025"/>
      <c r="I4" s="1025"/>
    </row>
    <row r="5" spans="1:9" s="61" customFormat="1" ht="16.5" customHeight="1">
      <c r="A5" s="1025" t="s">
        <v>582</v>
      </c>
      <c r="B5" s="1025"/>
      <c r="C5" s="1025"/>
      <c r="D5" s="1025"/>
      <c r="E5" s="1025"/>
      <c r="F5" s="1025"/>
      <c r="G5" s="1025"/>
      <c r="H5" s="1025"/>
      <c r="I5" s="1025"/>
    </row>
    <row r="6" spans="1:8" s="61" customFormat="1" ht="16.5" customHeight="1">
      <c r="A6" s="1034" t="s">
        <v>605</v>
      </c>
      <c r="B6" s="1034"/>
      <c r="C6" s="1034"/>
      <c r="D6" s="1034"/>
      <c r="E6" s="1034"/>
      <c r="F6" s="1034"/>
      <c r="G6" s="1034"/>
      <c r="H6" s="896"/>
    </row>
    <row r="7" spans="1:8" s="61" customFormat="1" ht="7.5" customHeight="1">
      <c r="A7" s="1035"/>
      <c r="B7" s="1035"/>
      <c r="C7" s="1035"/>
      <c r="D7" s="1035"/>
      <c r="E7" s="1035"/>
      <c r="F7" s="1035"/>
      <c r="G7" s="1035"/>
      <c r="H7" s="896"/>
    </row>
    <row r="8" spans="1:8" s="61" customFormat="1" ht="39.75" customHeight="1">
      <c r="A8" s="1033" t="s">
        <v>586</v>
      </c>
      <c r="B8" s="1033"/>
      <c r="C8" s="1033"/>
      <c r="D8" s="1033"/>
      <c r="E8" s="1033"/>
      <c r="F8" s="1033"/>
      <c r="G8" s="1033"/>
      <c r="H8" s="1033"/>
    </row>
    <row r="9" spans="1:8" s="2" customFormat="1" ht="17.25" customHeight="1">
      <c r="A9" s="65"/>
      <c r="B9" s="65"/>
      <c r="C9" s="66"/>
      <c r="D9" s="66"/>
      <c r="E9" s="66"/>
      <c r="F9" s="66"/>
      <c r="G9" s="67"/>
      <c r="H9" s="897" t="s">
        <v>374</v>
      </c>
    </row>
    <row r="10" spans="1:37" s="35" customFormat="1" ht="18" customHeight="1">
      <c r="A10" s="8" t="s">
        <v>173</v>
      </c>
      <c r="B10" s="955" t="s">
        <v>121</v>
      </c>
      <c r="C10" s="829" t="s">
        <v>117</v>
      </c>
      <c r="D10" s="830" t="s">
        <v>118</v>
      </c>
      <c r="E10" s="831"/>
      <c r="F10" s="832" t="s">
        <v>172</v>
      </c>
      <c r="G10" s="833" t="s">
        <v>119</v>
      </c>
      <c r="H10" s="944" t="s">
        <v>120</v>
      </c>
      <c r="I10" s="6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37" s="35" customFormat="1" ht="18.75">
      <c r="A11" s="27" t="s">
        <v>126</v>
      </c>
      <c r="B11" s="27"/>
      <c r="C11" s="28"/>
      <c r="D11" s="29"/>
      <c r="E11" s="30"/>
      <c r="F11" s="31"/>
      <c r="G11" s="32"/>
      <c r="H11" s="602">
        <f>H13+H75+H96+H109+H81+H127</f>
        <v>7963376</v>
      </c>
      <c r="I11" s="26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37" s="35" customFormat="1" ht="37.5">
      <c r="A12" s="937" t="s">
        <v>469</v>
      </c>
      <c r="B12" s="943" t="s">
        <v>122</v>
      </c>
      <c r="C12" s="938"/>
      <c r="D12" s="939"/>
      <c r="E12" s="940"/>
      <c r="F12" s="941"/>
      <c r="G12" s="942"/>
      <c r="H12" s="945">
        <f>H13+H75+H96+H109+H81+H127</f>
        <v>7963376</v>
      </c>
      <c r="I12" s="26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37" s="35" customFormat="1" ht="24.75" customHeight="1">
      <c r="A13" s="948" t="s">
        <v>127</v>
      </c>
      <c r="B13" s="949" t="s">
        <v>122</v>
      </c>
      <c r="C13" s="950" t="s">
        <v>123</v>
      </c>
      <c r="D13" s="951"/>
      <c r="E13" s="952"/>
      <c r="F13" s="953"/>
      <c r="G13" s="954"/>
      <c r="H13" s="601">
        <f>H14+H19+H31+H36+H41</f>
        <v>3508872</v>
      </c>
      <c r="I13" s="26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37" s="37" customFormat="1" ht="31.5">
      <c r="A14" s="819" t="s">
        <v>128</v>
      </c>
      <c r="B14" s="761" t="s">
        <v>122</v>
      </c>
      <c r="C14" s="835" t="s">
        <v>123</v>
      </c>
      <c r="D14" s="852" t="s">
        <v>124</v>
      </c>
      <c r="E14" s="811"/>
      <c r="F14" s="854"/>
      <c r="G14" s="845"/>
      <c r="H14" s="600">
        <f>+H15</f>
        <v>527232</v>
      </c>
      <c r="I14" s="23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7" s="39" customFormat="1" ht="31.5">
      <c r="A15" s="629" t="s">
        <v>206</v>
      </c>
      <c r="B15" s="946" t="s">
        <v>122</v>
      </c>
      <c r="C15" s="630" t="s">
        <v>123</v>
      </c>
      <c r="D15" s="631" t="s">
        <v>124</v>
      </c>
      <c r="E15" s="916" t="s">
        <v>205</v>
      </c>
      <c r="F15" s="917" t="s">
        <v>376</v>
      </c>
      <c r="G15" s="634"/>
      <c r="H15" s="702">
        <f>+H16</f>
        <v>527232</v>
      </c>
      <c r="I15" s="13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</row>
    <row r="16" spans="1:37" s="39" customFormat="1" ht="19.5">
      <c r="A16" s="643" t="s">
        <v>208</v>
      </c>
      <c r="B16" s="692" t="s">
        <v>122</v>
      </c>
      <c r="C16" s="640" t="s">
        <v>123</v>
      </c>
      <c r="D16" s="641" t="s">
        <v>124</v>
      </c>
      <c r="E16" s="321" t="s">
        <v>207</v>
      </c>
      <c r="F16" s="322" t="s">
        <v>376</v>
      </c>
      <c r="G16" s="642"/>
      <c r="H16" s="700">
        <f>+H17</f>
        <v>527232</v>
      </c>
      <c r="I16" s="13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</row>
    <row r="17" spans="1:37" s="39" customFormat="1" ht="31.5">
      <c r="A17" s="643" t="s">
        <v>182</v>
      </c>
      <c r="B17" s="692" t="s">
        <v>122</v>
      </c>
      <c r="C17" s="640" t="s">
        <v>123</v>
      </c>
      <c r="D17" s="641" t="s">
        <v>124</v>
      </c>
      <c r="E17" s="321" t="s">
        <v>207</v>
      </c>
      <c r="F17" s="322" t="s">
        <v>375</v>
      </c>
      <c r="G17" s="642"/>
      <c r="H17" s="700">
        <f>+H18</f>
        <v>527232</v>
      </c>
      <c r="I17" s="13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</row>
    <row r="18" spans="1:37" s="39" customFormat="1" ht="68.25" customHeight="1">
      <c r="A18" s="644" t="s">
        <v>130</v>
      </c>
      <c r="B18" s="692" t="s">
        <v>122</v>
      </c>
      <c r="C18" s="420" t="s">
        <v>123</v>
      </c>
      <c r="D18" s="646" t="s">
        <v>124</v>
      </c>
      <c r="E18" s="321" t="s">
        <v>207</v>
      </c>
      <c r="F18" s="322" t="s">
        <v>375</v>
      </c>
      <c r="G18" s="642" t="s">
        <v>125</v>
      </c>
      <c r="H18" s="701">
        <v>527232</v>
      </c>
      <c r="I18" s="13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1:37" s="39" customFormat="1" ht="51.75" customHeight="1">
      <c r="A19" s="819" t="s">
        <v>137</v>
      </c>
      <c r="B19" s="761" t="s">
        <v>122</v>
      </c>
      <c r="C19" s="835" t="s">
        <v>123</v>
      </c>
      <c r="D19" s="835" t="s">
        <v>129</v>
      </c>
      <c r="E19" s="852"/>
      <c r="F19" s="845"/>
      <c r="G19" s="835"/>
      <c r="H19" s="600">
        <f>+H20+H26</f>
        <v>1217941</v>
      </c>
      <c r="I19" s="13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</row>
    <row r="20" spans="1:37" s="39" customFormat="1" ht="69" customHeight="1">
      <c r="A20" s="629" t="s">
        <v>486</v>
      </c>
      <c r="B20" s="946" t="s">
        <v>122</v>
      </c>
      <c r="C20" s="630" t="s">
        <v>123</v>
      </c>
      <c r="D20" s="631" t="s">
        <v>129</v>
      </c>
      <c r="E20" s="632" t="s">
        <v>141</v>
      </c>
      <c r="F20" s="633" t="s">
        <v>376</v>
      </c>
      <c r="G20" s="634"/>
      <c r="H20" s="702">
        <f>+H21</f>
        <v>504591</v>
      </c>
      <c r="I20" s="13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1:37" s="39" customFormat="1" ht="71.25" customHeight="1">
      <c r="A21" s="655" t="s">
        <v>487</v>
      </c>
      <c r="B21" s="692" t="s">
        <v>122</v>
      </c>
      <c r="C21" s="640" t="s">
        <v>123</v>
      </c>
      <c r="D21" s="641" t="s">
        <v>129</v>
      </c>
      <c r="E21" s="321" t="s">
        <v>198</v>
      </c>
      <c r="F21" s="322" t="s">
        <v>376</v>
      </c>
      <c r="G21" s="642"/>
      <c r="H21" s="700">
        <f>+H22</f>
        <v>504591</v>
      </c>
      <c r="I21" s="13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</row>
    <row r="22" spans="1:37" s="39" customFormat="1" ht="48" customHeight="1">
      <c r="A22" s="643" t="s">
        <v>392</v>
      </c>
      <c r="B22" s="692" t="s">
        <v>122</v>
      </c>
      <c r="C22" s="640" t="s">
        <v>123</v>
      </c>
      <c r="D22" s="641" t="s">
        <v>129</v>
      </c>
      <c r="E22" s="321" t="s">
        <v>198</v>
      </c>
      <c r="F22" s="322" t="s">
        <v>380</v>
      </c>
      <c r="G22" s="642"/>
      <c r="H22" s="700">
        <f>+H23</f>
        <v>504591</v>
      </c>
      <c r="I22" s="13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1:9" s="222" customFormat="1" ht="17.25" customHeight="1">
      <c r="A23" s="643" t="s">
        <v>200</v>
      </c>
      <c r="B23" s="692" t="s">
        <v>122</v>
      </c>
      <c r="C23" s="640" t="s">
        <v>123</v>
      </c>
      <c r="D23" s="641" t="s">
        <v>129</v>
      </c>
      <c r="E23" s="321" t="s">
        <v>198</v>
      </c>
      <c r="F23" s="322" t="s">
        <v>391</v>
      </c>
      <c r="G23" s="642"/>
      <c r="H23" s="700">
        <f>+H24+H25</f>
        <v>504591</v>
      </c>
      <c r="I23" s="221"/>
    </row>
    <row r="24" spans="1:37" s="39" customFormat="1" ht="31.5">
      <c r="A24" s="853" t="s">
        <v>428</v>
      </c>
      <c r="B24" s="692" t="s">
        <v>122</v>
      </c>
      <c r="C24" s="319" t="s">
        <v>123</v>
      </c>
      <c r="D24" s="824" t="s">
        <v>129</v>
      </c>
      <c r="E24" s="321" t="s">
        <v>198</v>
      </c>
      <c r="F24" s="322" t="s">
        <v>391</v>
      </c>
      <c r="G24" s="826" t="s">
        <v>132</v>
      </c>
      <c r="H24" s="603">
        <v>379000</v>
      </c>
      <c r="I24" s="13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1:37" s="39" customFormat="1" ht="17.25" customHeight="1">
      <c r="A25" s="873" t="s">
        <v>133</v>
      </c>
      <c r="B25" s="692" t="s">
        <v>122</v>
      </c>
      <c r="C25" s="319" t="s">
        <v>123</v>
      </c>
      <c r="D25" s="871" t="s">
        <v>129</v>
      </c>
      <c r="E25" s="321" t="s">
        <v>198</v>
      </c>
      <c r="F25" s="322" t="s">
        <v>391</v>
      </c>
      <c r="G25" s="872" t="s">
        <v>134</v>
      </c>
      <c r="H25" s="603">
        <v>125591</v>
      </c>
      <c r="I25" s="13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</row>
    <row r="26" spans="1:37" s="39" customFormat="1" ht="19.5">
      <c r="A26" s="629" t="s">
        <v>210</v>
      </c>
      <c r="B26" s="946" t="s">
        <v>122</v>
      </c>
      <c r="C26" s="630" t="s">
        <v>123</v>
      </c>
      <c r="D26" s="631" t="s">
        <v>129</v>
      </c>
      <c r="E26" s="632" t="s">
        <v>209</v>
      </c>
      <c r="F26" s="633" t="s">
        <v>376</v>
      </c>
      <c r="G26" s="634"/>
      <c r="H26" s="652">
        <f>+H27</f>
        <v>713350</v>
      </c>
      <c r="I26" s="13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</row>
    <row r="27" spans="1:9" s="38" customFormat="1" ht="31.5">
      <c r="A27" s="643" t="s">
        <v>212</v>
      </c>
      <c r="B27" s="692" t="s">
        <v>122</v>
      </c>
      <c r="C27" s="640" t="s">
        <v>123</v>
      </c>
      <c r="D27" s="641" t="s">
        <v>129</v>
      </c>
      <c r="E27" s="321" t="s">
        <v>211</v>
      </c>
      <c r="F27" s="322" t="s">
        <v>376</v>
      </c>
      <c r="G27" s="642"/>
      <c r="H27" s="703">
        <f>+H28</f>
        <v>713350</v>
      </c>
      <c r="I27" s="13"/>
    </row>
    <row r="28" spans="1:9" s="38" customFormat="1" ht="33" customHeight="1">
      <c r="A28" s="643" t="s">
        <v>182</v>
      </c>
      <c r="B28" s="692" t="s">
        <v>122</v>
      </c>
      <c r="C28" s="640" t="s">
        <v>123</v>
      </c>
      <c r="D28" s="641" t="s">
        <v>129</v>
      </c>
      <c r="E28" s="321" t="s">
        <v>211</v>
      </c>
      <c r="F28" s="322" t="s">
        <v>375</v>
      </c>
      <c r="G28" s="642"/>
      <c r="H28" s="623">
        <f>+H29</f>
        <v>713350</v>
      </c>
      <c r="I28" s="13"/>
    </row>
    <row r="29" spans="1:9" s="38" customFormat="1" ht="67.5" customHeight="1">
      <c r="A29" s="644" t="s">
        <v>130</v>
      </c>
      <c r="B29" s="692" t="s">
        <v>122</v>
      </c>
      <c r="C29" s="420" t="s">
        <v>123</v>
      </c>
      <c r="D29" s="646" t="s">
        <v>129</v>
      </c>
      <c r="E29" s="321" t="s">
        <v>211</v>
      </c>
      <c r="F29" s="322" t="s">
        <v>375</v>
      </c>
      <c r="G29" s="642" t="s">
        <v>125</v>
      </c>
      <c r="H29" s="701">
        <v>713350</v>
      </c>
      <c r="I29" s="13"/>
    </row>
    <row r="30" spans="1:9" s="34" customFormat="1" ht="45.75" customHeight="1" hidden="1">
      <c r="A30" s="124" t="s">
        <v>133</v>
      </c>
      <c r="B30" s="834" t="s">
        <v>122</v>
      </c>
      <c r="C30" s="309" t="s">
        <v>123</v>
      </c>
      <c r="D30" s="310" t="s">
        <v>129</v>
      </c>
      <c r="E30" s="311" t="s">
        <v>211</v>
      </c>
      <c r="F30" s="312" t="s">
        <v>375</v>
      </c>
      <c r="G30" s="313" t="s">
        <v>134</v>
      </c>
      <c r="H30" s="701"/>
      <c r="I30" s="26"/>
    </row>
    <row r="31" spans="1:9" s="34" customFormat="1" ht="48.75" customHeight="1">
      <c r="A31" s="238" t="s">
        <v>534</v>
      </c>
      <c r="B31" s="761" t="s">
        <v>122</v>
      </c>
      <c r="C31" s="281" t="s">
        <v>123</v>
      </c>
      <c r="D31" s="285" t="s">
        <v>535</v>
      </c>
      <c r="E31" s="283"/>
      <c r="F31" s="284"/>
      <c r="G31" s="326"/>
      <c r="H31" s="600">
        <v>61959</v>
      </c>
      <c r="I31" s="26"/>
    </row>
    <row r="32" spans="1:37" s="39" customFormat="1" ht="33.75" customHeight="1">
      <c r="A32" s="910" t="s">
        <v>420</v>
      </c>
      <c r="B32" s="946" t="s">
        <v>122</v>
      </c>
      <c r="C32" s="628" t="s">
        <v>123</v>
      </c>
      <c r="D32" s="911" t="s">
        <v>535</v>
      </c>
      <c r="E32" s="912" t="s">
        <v>421</v>
      </c>
      <c r="F32" s="670" t="s">
        <v>376</v>
      </c>
      <c r="G32" s="911"/>
      <c r="H32" s="652">
        <v>61959</v>
      </c>
      <c r="I32" s="13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</row>
    <row r="33" spans="1:37" s="39" customFormat="1" ht="18.75" customHeight="1">
      <c r="A33" s="643" t="s">
        <v>536</v>
      </c>
      <c r="B33" s="692" t="s">
        <v>122</v>
      </c>
      <c r="C33" s="640" t="s">
        <v>123</v>
      </c>
      <c r="D33" s="641" t="s">
        <v>535</v>
      </c>
      <c r="E33" s="885" t="s">
        <v>537</v>
      </c>
      <c r="F33" s="790" t="s">
        <v>376</v>
      </c>
      <c r="G33" s="642"/>
      <c r="H33" s="700">
        <v>61959</v>
      </c>
      <c r="I33" s="13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</row>
    <row r="34" spans="1:9" s="34" customFormat="1" ht="49.5" customHeight="1">
      <c r="A34" s="643" t="s">
        <v>538</v>
      </c>
      <c r="B34" s="692" t="s">
        <v>122</v>
      </c>
      <c r="C34" s="640" t="s">
        <v>123</v>
      </c>
      <c r="D34" s="641" t="s">
        <v>535</v>
      </c>
      <c r="E34" s="885" t="s">
        <v>537</v>
      </c>
      <c r="F34" s="790" t="s">
        <v>539</v>
      </c>
      <c r="G34" s="642"/>
      <c r="H34" s="700">
        <v>61959</v>
      </c>
      <c r="I34" s="26"/>
    </row>
    <row r="35" spans="1:9" s="24" customFormat="1" ht="18.75" customHeight="1">
      <c r="A35" s="879" t="s">
        <v>407</v>
      </c>
      <c r="B35" s="692" t="s">
        <v>122</v>
      </c>
      <c r="C35" s="309" t="s">
        <v>123</v>
      </c>
      <c r="D35" s="309" t="s">
        <v>535</v>
      </c>
      <c r="E35" s="339" t="s">
        <v>537</v>
      </c>
      <c r="F35" s="340" t="s">
        <v>539</v>
      </c>
      <c r="G35" s="309" t="s">
        <v>408</v>
      </c>
      <c r="H35" s="621">
        <v>61959</v>
      </c>
      <c r="I35" s="21"/>
    </row>
    <row r="36" spans="1:9" s="24" customFormat="1" ht="16.5" customHeight="1">
      <c r="A36" s="775" t="s">
        <v>554</v>
      </c>
      <c r="B36" s="761" t="s">
        <v>122</v>
      </c>
      <c r="C36" s="767" t="s">
        <v>123</v>
      </c>
      <c r="D36" s="758">
        <v>11</v>
      </c>
      <c r="E36" s="793"/>
      <c r="F36" s="794"/>
      <c r="G36" s="956"/>
      <c r="H36" s="913">
        <v>2000</v>
      </c>
      <c r="I36" s="21"/>
    </row>
    <row r="37" spans="1:9" s="24" customFormat="1" ht="17.25" customHeight="1">
      <c r="A37" s="920" t="s">
        <v>555</v>
      </c>
      <c r="B37" s="946" t="s">
        <v>122</v>
      </c>
      <c r="C37" s="921" t="s">
        <v>123</v>
      </c>
      <c r="D37" s="922">
        <v>11</v>
      </c>
      <c r="E37" s="1029" t="s">
        <v>559</v>
      </c>
      <c r="F37" s="1030"/>
      <c r="G37" s="634"/>
      <c r="H37" s="925">
        <v>2000</v>
      </c>
      <c r="I37" s="21"/>
    </row>
    <row r="38" spans="1:9" s="24" customFormat="1" ht="17.25" customHeight="1">
      <c r="A38" s="880" t="s">
        <v>556</v>
      </c>
      <c r="B38" s="692" t="s">
        <v>122</v>
      </c>
      <c r="C38" s="822" t="s">
        <v>123</v>
      </c>
      <c r="D38" s="712">
        <v>11</v>
      </c>
      <c r="E38" s="818" t="s">
        <v>557</v>
      </c>
      <c r="F38" s="881" t="s">
        <v>376</v>
      </c>
      <c r="G38" s="313"/>
      <c r="H38" s="623">
        <v>2000</v>
      </c>
      <c r="I38" s="21"/>
    </row>
    <row r="39" spans="1:9" s="24" customFormat="1" ht="16.5" customHeight="1">
      <c r="A39" s="612" t="s">
        <v>558</v>
      </c>
      <c r="B39" s="692" t="s">
        <v>122</v>
      </c>
      <c r="C39" s="822" t="s">
        <v>123</v>
      </c>
      <c r="D39" s="712">
        <v>11</v>
      </c>
      <c r="E39" s="1031" t="s">
        <v>560</v>
      </c>
      <c r="F39" s="1032"/>
      <c r="G39" s="313"/>
      <c r="H39" s="623">
        <v>2000</v>
      </c>
      <c r="I39" s="21"/>
    </row>
    <row r="40" spans="1:9" s="24" customFormat="1" ht="18.75" customHeight="1">
      <c r="A40" s="612" t="s">
        <v>133</v>
      </c>
      <c r="B40" s="692" t="s">
        <v>122</v>
      </c>
      <c r="C40" s="822" t="s">
        <v>123</v>
      </c>
      <c r="D40" s="712">
        <v>11</v>
      </c>
      <c r="E40" s="1031" t="s">
        <v>560</v>
      </c>
      <c r="F40" s="1032"/>
      <c r="G40" s="313" t="s">
        <v>134</v>
      </c>
      <c r="H40" s="621">
        <v>2000</v>
      </c>
      <c r="I40" s="21"/>
    </row>
    <row r="41" spans="1:9" s="24" customFormat="1" ht="18.75" customHeight="1">
      <c r="A41" s="819" t="s">
        <v>138</v>
      </c>
      <c r="B41" s="761" t="s">
        <v>122</v>
      </c>
      <c r="C41" s="835" t="s">
        <v>123</v>
      </c>
      <c r="D41" s="852" t="s">
        <v>139</v>
      </c>
      <c r="E41" s="836"/>
      <c r="F41" s="837"/>
      <c r="G41" s="845"/>
      <c r="H41" s="600">
        <f>+H42+H47+H56+H65+H69</f>
        <v>1699740</v>
      </c>
      <c r="I41" s="21"/>
    </row>
    <row r="42" spans="1:9" s="24" customFormat="1" ht="63">
      <c r="A42" s="650" t="s">
        <v>495</v>
      </c>
      <c r="B42" s="946" t="s">
        <v>122</v>
      </c>
      <c r="C42" s="628" t="s">
        <v>123</v>
      </c>
      <c r="D42" s="947" t="s">
        <v>139</v>
      </c>
      <c r="E42" s="912" t="s">
        <v>174</v>
      </c>
      <c r="F42" s="670" t="s">
        <v>376</v>
      </c>
      <c r="G42" s="628"/>
      <c r="H42" s="899">
        <v>5494</v>
      </c>
      <c r="I42" s="21"/>
    </row>
    <row r="43" spans="1:9" s="24" customFormat="1" ht="64.5" customHeight="1">
      <c r="A43" s="644" t="s">
        <v>499</v>
      </c>
      <c r="B43" s="692" t="s">
        <v>122</v>
      </c>
      <c r="C43" s="420" t="s">
        <v>123</v>
      </c>
      <c r="D43" s="647" t="s">
        <v>139</v>
      </c>
      <c r="E43" s="548" t="s">
        <v>405</v>
      </c>
      <c r="F43" s="545" t="s">
        <v>376</v>
      </c>
      <c r="G43" s="622"/>
      <c r="H43" s="704">
        <v>5494</v>
      </c>
      <c r="I43" s="21"/>
    </row>
    <row r="44" spans="1:9" s="24" customFormat="1" ht="20.25" customHeight="1">
      <c r="A44" s="610" t="s">
        <v>436</v>
      </c>
      <c r="B44" s="692" t="s">
        <v>122</v>
      </c>
      <c r="C44" s="319" t="s">
        <v>123</v>
      </c>
      <c r="D44" s="826" t="s">
        <v>139</v>
      </c>
      <c r="E44" s="537" t="s">
        <v>405</v>
      </c>
      <c r="F44" s="538" t="s">
        <v>384</v>
      </c>
      <c r="G44" s="676"/>
      <c r="H44" s="648">
        <v>5494</v>
      </c>
      <c r="I44" s="21"/>
    </row>
    <row r="45" spans="1:9" s="24" customFormat="1" ht="33.75" customHeight="1">
      <c r="A45" s="610" t="s">
        <v>394</v>
      </c>
      <c r="B45" s="692" t="s">
        <v>122</v>
      </c>
      <c r="C45" s="319" t="s">
        <v>123</v>
      </c>
      <c r="D45" s="826" t="s">
        <v>139</v>
      </c>
      <c r="E45" s="537" t="s">
        <v>405</v>
      </c>
      <c r="F45" s="538" t="s">
        <v>434</v>
      </c>
      <c r="G45" s="676"/>
      <c r="H45" s="623">
        <v>5494</v>
      </c>
      <c r="I45" s="21"/>
    </row>
    <row r="46" spans="1:9" s="24" customFormat="1" ht="65.25" customHeight="1">
      <c r="A46" s="644" t="s">
        <v>130</v>
      </c>
      <c r="B46" s="692" t="s">
        <v>122</v>
      </c>
      <c r="C46" s="319" t="s">
        <v>123</v>
      </c>
      <c r="D46" s="826" t="s">
        <v>139</v>
      </c>
      <c r="E46" s="537" t="s">
        <v>405</v>
      </c>
      <c r="F46" s="538" t="s">
        <v>434</v>
      </c>
      <c r="G46" s="319" t="s">
        <v>125</v>
      </c>
      <c r="H46" s="605">
        <v>5494</v>
      </c>
      <c r="I46" s="21"/>
    </row>
    <row r="47" spans="1:9" s="24" customFormat="1" ht="80.25" customHeight="1">
      <c r="A47" s="669" t="s">
        <v>488</v>
      </c>
      <c r="B47" s="946" t="s">
        <v>122</v>
      </c>
      <c r="C47" s="628" t="s">
        <v>123</v>
      </c>
      <c r="D47" s="947" t="s">
        <v>139</v>
      </c>
      <c r="E47" s="957" t="s">
        <v>188</v>
      </c>
      <c r="F47" s="627" t="s">
        <v>376</v>
      </c>
      <c r="G47" s="628"/>
      <c r="H47" s="914">
        <v>16482</v>
      </c>
      <c r="I47" s="21"/>
    </row>
    <row r="48" spans="1:9" s="24" customFormat="1" ht="99.75" customHeight="1">
      <c r="A48" s="620" t="s">
        <v>489</v>
      </c>
      <c r="B48" s="692" t="s">
        <v>122</v>
      </c>
      <c r="C48" s="420" t="s">
        <v>123</v>
      </c>
      <c r="D48" s="647" t="s">
        <v>139</v>
      </c>
      <c r="E48" s="849" t="s">
        <v>389</v>
      </c>
      <c r="F48" s="608" t="s">
        <v>376</v>
      </c>
      <c r="G48" s="622"/>
      <c r="H48" s="648">
        <v>5494</v>
      </c>
      <c r="I48" s="21"/>
    </row>
    <row r="49" spans="1:9" s="24" customFormat="1" ht="48" customHeight="1">
      <c r="A49" s="620" t="s">
        <v>494</v>
      </c>
      <c r="B49" s="692" t="s">
        <v>122</v>
      </c>
      <c r="C49" s="319" t="s">
        <v>123</v>
      </c>
      <c r="D49" s="826" t="s">
        <v>139</v>
      </c>
      <c r="E49" s="664" t="s">
        <v>389</v>
      </c>
      <c r="F49" s="561" t="s">
        <v>380</v>
      </c>
      <c r="G49" s="676"/>
      <c r="H49" s="648">
        <v>5494</v>
      </c>
      <c r="I49" s="21"/>
    </row>
    <row r="50" spans="1:9" s="24" customFormat="1" ht="38.25" customHeight="1">
      <c r="A50" s="851" t="s">
        <v>394</v>
      </c>
      <c r="B50" s="692" t="s">
        <v>122</v>
      </c>
      <c r="C50" s="319" t="s">
        <v>123</v>
      </c>
      <c r="D50" s="826" t="s">
        <v>139</v>
      </c>
      <c r="E50" s="664" t="s">
        <v>389</v>
      </c>
      <c r="F50" s="561" t="s">
        <v>388</v>
      </c>
      <c r="G50" s="319"/>
      <c r="H50" s="704">
        <v>5494</v>
      </c>
      <c r="I50" s="21"/>
    </row>
    <row r="51" spans="1:9" s="24" customFormat="1" ht="66" customHeight="1">
      <c r="A51" s="645" t="s">
        <v>130</v>
      </c>
      <c r="B51" s="692" t="s">
        <v>122</v>
      </c>
      <c r="C51" s="420" t="s">
        <v>123</v>
      </c>
      <c r="D51" s="647" t="s">
        <v>139</v>
      </c>
      <c r="E51" s="664" t="s">
        <v>389</v>
      </c>
      <c r="F51" s="561" t="s">
        <v>388</v>
      </c>
      <c r="G51" s="420" t="s">
        <v>125</v>
      </c>
      <c r="H51" s="701">
        <v>5494</v>
      </c>
      <c r="I51" s="21"/>
    </row>
    <row r="52" spans="1:9" s="24" customFormat="1" ht="111.75" customHeight="1">
      <c r="A52" s="645" t="s">
        <v>491</v>
      </c>
      <c r="B52" s="692" t="s">
        <v>122</v>
      </c>
      <c r="C52" s="420" t="s">
        <v>123</v>
      </c>
      <c r="D52" s="647" t="s">
        <v>139</v>
      </c>
      <c r="E52" s="849" t="s">
        <v>390</v>
      </c>
      <c r="F52" s="608" t="s">
        <v>376</v>
      </c>
      <c r="G52" s="622"/>
      <c r="H52" s="704">
        <v>10988</v>
      </c>
      <c r="I52" s="21"/>
    </row>
    <row r="53" spans="1:9" s="24" customFormat="1" ht="49.5" customHeight="1">
      <c r="A53" s="620" t="s">
        <v>470</v>
      </c>
      <c r="B53" s="692" t="s">
        <v>122</v>
      </c>
      <c r="C53" s="319" t="s">
        <v>123</v>
      </c>
      <c r="D53" s="884" t="s">
        <v>139</v>
      </c>
      <c r="E53" s="664" t="s">
        <v>390</v>
      </c>
      <c r="F53" s="561" t="s">
        <v>380</v>
      </c>
      <c r="G53" s="676"/>
      <c r="H53" s="648">
        <v>10988</v>
      </c>
      <c r="I53" s="21"/>
    </row>
    <row r="54" spans="1:9" s="24" customFormat="1" ht="36.75" customHeight="1">
      <c r="A54" s="851" t="s">
        <v>394</v>
      </c>
      <c r="B54" s="692" t="s">
        <v>122</v>
      </c>
      <c r="C54" s="319" t="s">
        <v>123</v>
      </c>
      <c r="D54" s="884" t="s">
        <v>139</v>
      </c>
      <c r="E54" s="664" t="s">
        <v>390</v>
      </c>
      <c r="F54" s="561" t="s">
        <v>388</v>
      </c>
      <c r="G54" s="676"/>
      <c r="H54" s="623">
        <v>10988</v>
      </c>
      <c r="I54" s="21"/>
    </row>
    <row r="55" spans="1:9" s="24" customFormat="1" ht="63.75" customHeight="1">
      <c r="A55" s="645" t="s">
        <v>130</v>
      </c>
      <c r="B55" s="692" t="s">
        <v>122</v>
      </c>
      <c r="C55" s="319" t="s">
        <v>123</v>
      </c>
      <c r="D55" s="826" t="s">
        <v>139</v>
      </c>
      <c r="E55" s="664" t="s">
        <v>390</v>
      </c>
      <c r="F55" s="561" t="s">
        <v>388</v>
      </c>
      <c r="G55" s="319" t="s">
        <v>125</v>
      </c>
      <c r="H55" s="705">
        <v>10988</v>
      </c>
      <c r="I55" s="21"/>
    </row>
    <row r="56" spans="1:9" s="40" customFormat="1" ht="78.75">
      <c r="A56" s="915" t="s">
        <v>592</v>
      </c>
      <c r="B56" s="946" t="s">
        <v>122</v>
      </c>
      <c r="C56" s="628" t="s">
        <v>123</v>
      </c>
      <c r="D56" s="947" t="s">
        <v>139</v>
      </c>
      <c r="E56" s="957" t="s">
        <v>431</v>
      </c>
      <c r="F56" s="627" t="s">
        <v>376</v>
      </c>
      <c r="G56" s="628"/>
      <c r="H56" s="914">
        <v>5494</v>
      </c>
      <c r="I56" s="21"/>
    </row>
    <row r="57" spans="1:9" s="24" customFormat="1" ht="110.25">
      <c r="A57" s="645" t="s">
        <v>593</v>
      </c>
      <c r="B57" s="692" t="s">
        <v>122</v>
      </c>
      <c r="C57" s="420" t="s">
        <v>123</v>
      </c>
      <c r="D57" s="647" t="s">
        <v>139</v>
      </c>
      <c r="E57" s="849" t="s">
        <v>417</v>
      </c>
      <c r="F57" s="608" t="s">
        <v>376</v>
      </c>
      <c r="G57" s="622"/>
      <c r="H57" s="648">
        <v>5494</v>
      </c>
      <c r="I57" s="21"/>
    </row>
    <row r="58" spans="1:9" s="24" customFormat="1" ht="63">
      <c r="A58" s="645" t="s">
        <v>472</v>
      </c>
      <c r="B58" s="692" t="s">
        <v>122</v>
      </c>
      <c r="C58" s="319" t="s">
        <v>123</v>
      </c>
      <c r="D58" s="826" t="s">
        <v>139</v>
      </c>
      <c r="E58" s="849" t="s">
        <v>417</v>
      </c>
      <c r="F58" s="561" t="s">
        <v>380</v>
      </c>
      <c r="G58" s="676"/>
      <c r="H58" s="648">
        <v>5494</v>
      </c>
      <c r="I58" s="21"/>
    </row>
    <row r="59" spans="1:9" s="24" customFormat="1" ht="31.5">
      <c r="A59" s="850" t="s">
        <v>464</v>
      </c>
      <c r="B59" s="692" t="s">
        <v>122</v>
      </c>
      <c r="C59" s="319" t="s">
        <v>123</v>
      </c>
      <c r="D59" s="826" t="s">
        <v>139</v>
      </c>
      <c r="E59" s="849" t="s">
        <v>417</v>
      </c>
      <c r="F59" s="561" t="s">
        <v>388</v>
      </c>
      <c r="G59" s="319"/>
      <c r="H59" s="704">
        <v>5494</v>
      </c>
      <c r="I59" s="21"/>
    </row>
    <row r="60" spans="1:9" s="24" customFormat="1" ht="63.75" customHeight="1">
      <c r="A60" s="645" t="s">
        <v>130</v>
      </c>
      <c r="B60" s="692" t="s">
        <v>122</v>
      </c>
      <c r="C60" s="420" t="s">
        <v>123</v>
      </c>
      <c r="D60" s="647" t="s">
        <v>139</v>
      </c>
      <c r="E60" s="849" t="s">
        <v>417</v>
      </c>
      <c r="F60" s="561" t="s">
        <v>388</v>
      </c>
      <c r="G60" s="420" t="s">
        <v>125</v>
      </c>
      <c r="H60" s="701">
        <v>5494</v>
      </c>
      <c r="I60" s="21"/>
    </row>
    <row r="61" spans="1:9" s="24" customFormat="1" ht="31.5" hidden="1">
      <c r="A61" s="656" t="s">
        <v>214</v>
      </c>
      <c r="B61" s="834" t="s">
        <v>122</v>
      </c>
      <c r="C61" s="657" t="s">
        <v>123</v>
      </c>
      <c r="D61" s="658">
        <v>13</v>
      </c>
      <c r="E61" s="659" t="s">
        <v>213</v>
      </c>
      <c r="F61" s="660" t="s">
        <v>376</v>
      </c>
      <c r="G61" s="661"/>
      <c r="H61" s="706">
        <v>0</v>
      </c>
      <c r="I61" s="21"/>
    </row>
    <row r="62" spans="1:9" s="24" customFormat="1" ht="31.5" hidden="1">
      <c r="A62" s="644" t="s">
        <v>471</v>
      </c>
      <c r="B62" s="834" t="s">
        <v>122</v>
      </c>
      <c r="C62" s="662" t="s">
        <v>123</v>
      </c>
      <c r="D62" s="663">
        <v>13</v>
      </c>
      <c r="E62" s="664" t="s">
        <v>215</v>
      </c>
      <c r="F62" s="561" t="s">
        <v>376</v>
      </c>
      <c r="G62" s="665"/>
      <c r="H62" s="648">
        <v>0</v>
      </c>
      <c r="I62" s="21"/>
    </row>
    <row r="63" spans="1:9" s="24" customFormat="1" ht="31.5" hidden="1">
      <c r="A63" s="644" t="s">
        <v>217</v>
      </c>
      <c r="B63" s="834" t="s">
        <v>122</v>
      </c>
      <c r="C63" s="666" t="s">
        <v>123</v>
      </c>
      <c r="D63" s="663">
        <v>13</v>
      </c>
      <c r="E63" s="664" t="s">
        <v>215</v>
      </c>
      <c r="F63" s="561" t="s">
        <v>377</v>
      </c>
      <c r="G63" s="665"/>
      <c r="H63" s="648">
        <v>0</v>
      </c>
      <c r="I63" s="21"/>
    </row>
    <row r="64" spans="1:9" s="24" customFormat="1" ht="31.5" hidden="1">
      <c r="A64" s="532" t="s">
        <v>428</v>
      </c>
      <c r="B64" s="834" t="s">
        <v>122</v>
      </c>
      <c r="C64" s="367" t="s">
        <v>123</v>
      </c>
      <c r="D64" s="364">
        <v>13</v>
      </c>
      <c r="E64" s="365" t="s">
        <v>215</v>
      </c>
      <c r="F64" s="366" t="s">
        <v>377</v>
      </c>
      <c r="G64" s="367" t="s">
        <v>132</v>
      </c>
      <c r="H64" s="604"/>
      <c r="I64" s="21"/>
    </row>
    <row r="65" spans="1:249" s="42" customFormat="1" ht="16.5" customHeight="1">
      <c r="A65" s="926" t="s">
        <v>219</v>
      </c>
      <c r="B65" s="946" t="s">
        <v>122</v>
      </c>
      <c r="C65" s="927" t="s">
        <v>123</v>
      </c>
      <c r="D65" s="927" t="s">
        <v>139</v>
      </c>
      <c r="E65" s="615" t="s">
        <v>218</v>
      </c>
      <c r="F65" s="627" t="s">
        <v>376</v>
      </c>
      <c r="G65" s="928"/>
      <c r="H65" s="652">
        <v>15000</v>
      </c>
      <c r="I65" s="21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  <c r="BR65" s="43"/>
      <c r="BS65" s="43"/>
      <c r="BT65" s="43"/>
      <c r="BU65" s="43"/>
      <c r="BV65" s="43"/>
      <c r="BW65" s="43"/>
      <c r="BX65" s="43"/>
      <c r="BY65" s="43"/>
      <c r="BZ65" s="43"/>
      <c r="CA65" s="43"/>
      <c r="CB65" s="43"/>
      <c r="CC65" s="43"/>
      <c r="CD65" s="43"/>
      <c r="CE65" s="43"/>
      <c r="CF65" s="43"/>
      <c r="CG65" s="43"/>
      <c r="CH65" s="43"/>
      <c r="CI65" s="43"/>
      <c r="CJ65" s="43"/>
      <c r="CK65" s="43"/>
      <c r="CL65" s="43"/>
      <c r="CM65" s="43"/>
      <c r="CN65" s="43"/>
      <c r="CO65" s="43"/>
      <c r="CP65" s="43"/>
      <c r="CQ65" s="43"/>
      <c r="CR65" s="43"/>
      <c r="CS65" s="43"/>
      <c r="CT65" s="43"/>
      <c r="CU65" s="43"/>
      <c r="CV65" s="43"/>
      <c r="CW65" s="43"/>
      <c r="CX65" s="43"/>
      <c r="CY65" s="43"/>
      <c r="CZ65" s="43"/>
      <c r="DA65" s="43"/>
      <c r="DB65" s="43"/>
      <c r="DC65" s="43"/>
      <c r="DD65" s="43"/>
      <c r="DE65" s="43"/>
      <c r="DF65" s="43"/>
      <c r="DG65" s="43"/>
      <c r="DH65" s="43"/>
      <c r="DI65" s="43"/>
      <c r="DJ65" s="43"/>
      <c r="DK65" s="43"/>
      <c r="DL65" s="43"/>
      <c r="DM65" s="43"/>
      <c r="DN65" s="43"/>
      <c r="DO65" s="43"/>
      <c r="DP65" s="43"/>
      <c r="DQ65" s="43"/>
      <c r="DR65" s="43"/>
      <c r="DS65" s="43"/>
      <c r="DT65" s="43"/>
      <c r="DU65" s="43"/>
      <c r="DV65" s="43"/>
      <c r="DW65" s="43"/>
      <c r="DX65" s="43"/>
      <c r="DY65" s="43"/>
      <c r="DZ65" s="43"/>
      <c r="EA65" s="43"/>
      <c r="EB65" s="43"/>
      <c r="EC65" s="43"/>
      <c r="ED65" s="43"/>
      <c r="EE65" s="43"/>
      <c r="EF65" s="43"/>
      <c r="EG65" s="43"/>
      <c r="EH65" s="43"/>
      <c r="EI65" s="43"/>
      <c r="EJ65" s="43"/>
      <c r="EK65" s="43"/>
      <c r="EL65" s="43"/>
      <c r="EM65" s="43"/>
      <c r="EN65" s="43"/>
      <c r="EO65" s="43"/>
      <c r="EP65" s="43"/>
      <c r="EQ65" s="43"/>
      <c r="ER65" s="43"/>
      <c r="ES65" s="43"/>
      <c r="ET65" s="43"/>
      <c r="EU65" s="43"/>
      <c r="EV65" s="43"/>
      <c r="EW65" s="43"/>
      <c r="EX65" s="43"/>
      <c r="EY65" s="43"/>
      <c r="EZ65" s="43"/>
      <c r="FA65" s="43"/>
      <c r="FB65" s="43"/>
      <c r="FC65" s="43"/>
      <c r="FD65" s="43"/>
      <c r="FE65" s="43"/>
      <c r="FF65" s="43"/>
      <c r="FG65" s="43"/>
      <c r="FH65" s="43"/>
      <c r="FI65" s="43"/>
      <c r="FJ65" s="43"/>
      <c r="FK65" s="43"/>
      <c r="FL65" s="43"/>
      <c r="FM65" s="43"/>
      <c r="FN65" s="43"/>
      <c r="FO65" s="43"/>
      <c r="FP65" s="43"/>
      <c r="FQ65" s="43"/>
      <c r="FR65" s="43"/>
      <c r="FS65" s="43"/>
      <c r="FT65" s="43"/>
      <c r="FU65" s="43"/>
      <c r="FV65" s="43"/>
      <c r="FW65" s="43"/>
      <c r="FX65" s="43"/>
      <c r="FY65" s="43"/>
      <c r="FZ65" s="43"/>
      <c r="GA65" s="43"/>
      <c r="GB65" s="43"/>
      <c r="GC65" s="43"/>
      <c r="GD65" s="43"/>
      <c r="GE65" s="43"/>
      <c r="GF65" s="43"/>
      <c r="GG65" s="43"/>
      <c r="GH65" s="43"/>
      <c r="GI65" s="43"/>
      <c r="GJ65" s="43"/>
      <c r="GK65" s="43"/>
      <c r="GL65" s="43"/>
      <c r="GM65" s="43"/>
      <c r="GN65" s="43"/>
      <c r="GO65" s="43"/>
      <c r="GP65" s="43"/>
      <c r="GQ65" s="43"/>
      <c r="GR65" s="43"/>
      <c r="GS65" s="43"/>
      <c r="GT65" s="43"/>
      <c r="GU65" s="43"/>
      <c r="GV65" s="43"/>
      <c r="GW65" s="43"/>
      <c r="GX65" s="43"/>
      <c r="GY65" s="43"/>
      <c r="GZ65" s="43"/>
      <c r="HA65" s="43"/>
      <c r="HB65" s="43"/>
      <c r="HC65" s="43"/>
      <c r="HD65" s="43"/>
      <c r="HE65" s="43"/>
      <c r="HF65" s="43"/>
      <c r="HG65" s="43"/>
      <c r="HH65" s="43"/>
      <c r="HI65" s="43"/>
      <c r="HJ65" s="43"/>
      <c r="HK65" s="43"/>
      <c r="HL65" s="43"/>
      <c r="HM65" s="43"/>
      <c r="HN65" s="43"/>
      <c r="HO65" s="43"/>
      <c r="HP65" s="43"/>
      <c r="HQ65" s="43"/>
      <c r="HR65" s="43"/>
      <c r="HS65" s="43"/>
      <c r="HT65" s="43"/>
      <c r="HU65" s="43"/>
      <c r="HV65" s="43"/>
      <c r="HW65" s="43"/>
      <c r="HX65" s="43"/>
      <c r="HY65" s="43"/>
      <c r="HZ65" s="43"/>
      <c r="IA65" s="43"/>
      <c r="IB65" s="43"/>
      <c r="IC65" s="43"/>
      <c r="ID65" s="43"/>
      <c r="IE65" s="43"/>
      <c r="IF65" s="43"/>
      <c r="IG65" s="43"/>
      <c r="IH65" s="43"/>
      <c r="II65" s="43"/>
      <c r="IJ65" s="43"/>
      <c r="IK65" s="43"/>
      <c r="IL65" s="43"/>
      <c r="IM65" s="43"/>
      <c r="IN65" s="43"/>
      <c r="IO65" s="43"/>
    </row>
    <row r="66" spans="1:249" s="42" customFormat="1" ht="18.75" customHeight="1">
      <c r="A66" s="649" t="s">
        <v>221</v>
      </c>
      <c r="B66" s="692" t="s">
        <v>122</v>
      </c>
      <c r="C66" s="319" t="s">
        <v>123</v>
      </c>
      <c r="D66" s="319" t="s">
        <v>139</v>
      </c>
      <c r="E66" s="560" t="s">
        <v>220</v>
      </c>
      <c r="F66" s="561" t="s">
        <v>376</v>
      </c>
      <c r="G66" s="825"/>
      <c r="H66" s="648">
        <v>15000</v>
      </c>
      <c r="I66" s="59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3"/>
      <c r="CO66" s="43"/>
      <c r="CP66" s="43"/>
      <c r="CQ66" s="43"/>
      <c r="CR66" s="43"/>
      <c r="CS66" s="43"/>
      <c r="CT66" s="43"/>
      <c r="CU66" s="43"/>
      <c r="CV66" s="43"/>
      <c r="CW66" s="43"/>
      <c r="CX66" s="43"/>
      <c r="CY66" s="43"/>
      <c r="CZ66" s="43"/>
      <c r="DA66" s="43"/>
      <c r="DB66" s="43"/>
      <c r="DC66" s="43"/>
      <c r="DD66" s="43"/>
      <c r="DE66" s="43"/>
      <c r="DF66" s="43"/>
      <c r="DG66" s="43"/>
      <c r="DH66" s="43"/>
      <c r="DI66" s="43"/>
      <c r="DJ66" s="43"/>
      <c r="DK66" s="43"/>
      <c r="DL66" s="43"/>
      <c r="DM66" s="43"/>
      <c r="DN66" s="43"/>
      <c r="DO66" s="43"/>
      <c r="DP66" s="43"/>
      <c r="DQ66" s="43"/>
      <c r="DR66" s="43"/>
      <c r="DS66" s="43"/>
      <c r="DT66" s="43"/>
      <c r="DU66" s="43"/>
      <c r="DV66" s="43"/>
      <c r="DW66" s="43"/>
      <c r="DX66" s="43"/>
      <c r="DY66" s="43"/>
      <c r="DZ66" s="43"/>
      <c r="EA66" s="43"/>
      <c r="EB66" s="43"/>
      <c r="EC66" s="43"/>
      <c r="ED66" s="43"/>
      <c r="EE66" s="43"/>
      <c r="EF66" s="43"/>
      <c r="EG66" s="43"/>
      <c r="EH66" s="43"/>
      <c r="EI66" s="43"/>
      <c r="EJ66" s="43"/>
      <c r="EK66" s="43"/>
      <c r="EL66" s="43"/>
      <c r="EM66" s="43"/>
      <c r="EN66" s="43"/>
      <c r="EO66" s="43"/>
      <c r="EP66" s="43"/>
      <c r="EQ66" s="43"/>
      <c r="ER66" s="43"/>
      <c r="ES66" s="43"/>
      <c r="ET66" s="43"/>
      <c r="EU66" s="43"/>
      <c r="EV66" s="43"/>
      <c r="EW66" s="43"/>
      <c r="EX66" s="43"/>
      <c r="EY66" s="43"/>
      <c r="EZ66" s="43"/>
      <c r="FA66" s="43"/>
      <c r="FB66" s="43"/>
      <c r="FC66" s="43"/>
      <c r="FD66" s="43"/>
      <c r="FE66" s="43"/>
      <c r="FF66" s="43"/>
      <c r="FG66" s="43"/>
      <c r="FH66" s="43"/>
      <c r="FI66" s="43"/>
      <c r="FJ66" s="43"/>
      <c r="FK66" s="43"/>
      <c r="FL66" s="43"/>
      <c r="FM66" s="43"/>
      <c r="FN66" s="43"/>
      <c r="FO66" s="43"/>
      <c r="FP66" s="43"/>
      <c r="FQ66" s="43"/>
      <c r="FR66" s="43"/>
      <c r="FS66" s="43"/>
      <c r="FT66" s="43"/>
      <c r="FU66" s="43"/>
      <c r="FV66" s="43"/>
      <c r="FW66" s="43"/>
      <c r="FX66" s="43"/>
      <c r="FY66" s="43"/>
      <c r="FZ66" s="43"/>
      <c r="GA66" s="43"/>
      <c r="GB66" s="43"/>
      <c r="GC66" s="43"/>
      <c r="GD66" s="43"/>
      <c r="GE66" s="43"/>
      <c r="GF66" s="43"/>
      <c r="GG66" s="43"/>
      <c r="GH66" s="43"/>
      <c r="GI66" s="43"/>
      <c r="GJ66" s="43"/>
      <c r="GK66" s="43"/>
      <c r="GL66" s="43"/>
      <c r="GM66" s="43"/>
      <c r="GN66" s="43"/>
      <c r="GO66" s="43"/>
      <c r="GP66" s="43"/>
      <c r="GQ66" s="43"/>
      <c r="GR66" s="43"/>
      <c r="GS66" s="43"/>
      <c r="GT66" s="43"/>
      <c r="GU66" s="43"/>
      <c r="GV66" s="43"/>
      <c r="GW66" s="43"/>
      <c r="GX66" s="43"/>
      <c r="GY66" s="43"/>
      <c r="GZ66" s="43"/>
      <c r="HA66" s="43"/>
      <c r="HB66" s="43"/>
      <c r="HC66" s="43"/>
      <c r="HD66" s="43"/>
      <c r="HE66" s="43"/>
      <c r="HF66" s="43"/>
      <c r="HG66" s="43"/>
      <c r="HH66" s="43"/>
      <c r="HI66" s="43"/>
      <c r="HJ66" s="43"/>
      <c r="HK66" s="43"/>
      <c r="HL66" s="43"/>
      <c r="HM66" s="43"/>
      <c r="HN66" s="43"/>
      <c r="HO66" s="43"/>
      <c r="HP66" s="43"/>
      <c r="HQ66" s="43"/>
      <c r="HR66" s="43"/>
      <c r="HS66" s="43"/>
      <c r="HT66" s="43"/>
      <c r="HU66" s="43"/>
      <c r="HV66" s="43"/>
      <c r="HW66" s="43"/>
      <c r="HX66" s="43"/>
      <c r="HY66" s="43"/>
      <c r="HZ66" s="43"/>
      <c r="IA66" s="43"/>
      <c r="IB66" s="43"/>
      <c r="IC66" s="43"/>
      <c r="ID66" s="43"/>
      <c r="IE66" s="43"/>
      <c r="IF66" s="43"/>
      <c r="IG66" s="43"/>
      <c r="IH66" s="43"/>
      <c r="II66" s="43"/>
      <c r="IJ66" s="43"/>
      <c r="IK66" s="43"/>
      <c r="IL66" s="43"/>
      <c r="IM66" s="43"/>
      <c r="IN66" s="43"/>
      <c r="IO66" s="43"/>
    </row>
    <row r="67" spans="1:249" s="42" customFormat="1" ht="32.25" customHeight="1">
      <c r="A67" s="644" t="s">
        <v>303</v>
      </c>
      <c r="B67" s="692" t="s">
        <v>122</v>
      </c>
      <c r="C67" s="420" t="s">
        <v>123</v>
      </c>
      <c r="D67" s="420">
        <v>13</v>
      </c>
      <c r="E67" s="653" t="s">
        <v>220</v>
      </c>
      <c r="F67" s="538" t="s">
        <v>379</v>
      </c>
      <c r="G67" s="647"/>
      <c r="H67" s="623">
        <v>15000</v>
      </c>
      <c r="I67" s="59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  <c r="CE67" s="43"/>
      <c r="CF67" s="43"/>
      <c r="CG67" s="43"/>
      <c r="CH67" s="43"/>
      <c r="CI67" s="43"/>
      <c r="CJ67" s="43"/>
      <c r="CK67" s="43"/>
      <c r="CL67" s="43"/>
      <c r="CM67" s="43"/>
      <c r="CN67" s="43"/>
      <c r="CO67" s="43"/>
      <c r="CP67" s="43"/>
      <c r="CQ67" s="43"/>
      <c r="CR67" s="43"/>
      <c r="CS67" s="43"/>
      <c r="CT67" s="43"/>
      <c r="CU67" s="43"/>
      <c r="CV67" s="43"/>
      <c r="CW67" s="43"/>
      <c r="CX67" s="43"/>
      <c r="CY67" s="43"/>
      <c r="CZ67" s="43"/>
      <c r="DA67" s="43"/>
      <c r="DB67" s="43"/>
      <c r="DC67" s="43"/>
      <c r="DD67" s="43"/>
      <c r="DE67" s="43"/>
      <c r="DF67" s="43"/>
      <c r="DG67" s="43"/>
      <c r="DH67" s="43"/>
      <c r="DI67" s="43"/>
      <c r="DJ67" s="43"/>
      <c r="DK67" s="43"/>
      <c r="DL67" s="43"/>
      <c r="DM67" s="43"/>
      <c r="DN67" s="43"/>
      <c r="DO67" s="43"/>
      <c r="DP67" s="43"/>
      <c r="DQ67" s="43"/>
      <c r="DR67" s="43"/>
      <c r="DS67" s="43"/>
      <c r="DT67" s="43"/>
      <c r="DU67" s="43"/>
      <c r="DV67" s="43"/>
      <c r="DW67" s="43"/>
      <c r="DX67" s="43"/>
      <c r="DY67" s="43"/>
      <c r="DZ67" s="43"/>
      <c r="EA67" s="43"/>
      <c r="EB67" s="43"/>
      <c r="EC67" s="43"/>
      <c r="ED67" s="43"/>
      <c r="EE67" s="43"/>
      <c r="EF67" s="43"/>
      <c r="EG67" s="43"/>
      <c r="EH67" s="43"/>
      <c r="EI67" s="43"/>
      <c r="EJ67" s="43"/>
      <c r="EK67" s="43"/>
      <c r="EL67" s="43"/>
      <c r="EM67" s="43"/>
      <c r="EN67" s="43"/>
      <c r="EO67" s="43"/>
      <c r="EP67" s="43"/>
      <c r="EQ67" s="43"/>
      <c r="ER67" s="43"/>
      <c r="ES67" s="43"/>
      <c r="ET67" s="43"/>
      <c r="EU67" s="43"/>
      <c r="EV67" s="43"/>
      <c r="EW67" s="43"/>
      <c r="EX67" s="43"/>
      <c r="EY67" s="43"/>
      <c r="EZ67" s="43"/>
      <c r="FA67" s="43"/>
      <c r="FB67" s="43"/>
      <c r="FC67" s="43"/>
      <c r="FD67" s="43"/>
      <c r="FE67" s="43"/>
      <c r="FF67" s="43"/>
      <c r="FG67" s="43"/>
      <c r="FH67" s="43"/>
      <c r="FI67" s="43"/>
      <c r="FJ67" s="43"/>
      <c r="FK67" s="43"/>
      <c r="FL67" s="43"/>
      <c r="FM67" s="43"/>
      <c r="FN67" s="43"/>
      <c r="FO67" s="43"/>
      <c r="FP67" s="43"/>
      <c r="FQ67" s="43"/>
      <c r="FR67" s="43"/>
      <c r="FS67" s="43"/>
      <c r="FT67" s="43"/>
      <c r="FU67" s="43"/>
      <c r="FV67" s="43"/>
      <c r="FW67" s="43"/>
      <c r="FX67" s="43"/>
      <c r="FY67" s="43"/>
      <c r="FZ67" s="43"/>
      <c r="GA67" s="43"/>
      <c r="GB67" s="43"/>
      <c r="GC67" s="43"/>
      <c r="GD67" s="43"/>
      <c r="GE67" s="43"/>
      <c r="GF67" s="43"/>
      <c r="GG67" s="43"/>
      <c r="GH67" s="43"/>
      <c r="GI67" s="43"/>
      <c r="GJ67" s="43"/>
      <c r="GK67" s="43"/>
      <c r="GL67" s="43"/>
      <c r="GM67" s="43"/>
      <c r="GN67" s="43"/>
      <c r="GO67" s="43"/>
      <c r="GP67" s="43"/>
      <c r="GQ67" s="43"/>
      <c r="GR67" s="43"/>
      <c r="GS67" s="43"/>
      <c r="GT67" s="43"/>
      <c r="GU67" s="43"/>
      <c r="GV67" s="43"/>
      <c r="GW67" s="43"/>
      <c r="GX67" s="43"/>
      <c r="GY67" s="43"/>
      <c r="GZ67" s="43"/>
      <c r="HA67" s="43"/>
      <c r="HB67" s="43"/>
      <c r="HC67" s="43"/>
      <c r="HD67" s="43"/>
      <c r="HE67" s="43"/>
      <c r="HF67" s="43"/>
      <c r="HG67" s="43"/>
      <c r="HH67" s="43"/>
      <c r="HI67" s="43"/>
      <c r="HJ67" s="43"/>
      <c r="HK67" s="43"/>
      <c r="HL67" s="43"/>
      <c r="HM67" s="43"/>
      <c r="HN67" s="43"/>
      <c r="HO67" s="43"/>
      <c r="HP67" s="43"/>
      <c r="HQ67" s="43"/>
      <c r="HR67" s="43"/>
      <c r="HS67" s="43"/>
      <c r="HT67" s="43"/>
      <c r="HU67" s="43"/>
      <c r="HV67" s="43"/>
      <c r="HW67" s="43"/>
      <c r="HX67" s="43"/>
      <c r="HY67" s="43"/>
      <c r="HZ67" s="43"/>
      <c r="IA67" s="43"/>
      <c r="IB67" s="43"/>
      <c r="IC67" s="43"/>
      <c r="ID67" s="43"/>
      <c r="IE67" s="43"/>
      <c r="IF67" s="43"/>
      <c r="IG67" s="43"/>
      <c r="IH67" s="43"/>
      <c r="II67" s="43"/>
      <c r="IJ67" s="43"/>
      <c r="IK67" s="43"/>
      <c r="IL67" s="43"/>
      <c r="IM67" s="43"/>
      <c r="IN67" s="43"/>
      <c r="IO67" s="43"/>
    </row>
    <row r="68" spans="1:249" s="42" customFormat="1" ht="35.25" customHeight="1">
      <c r="A68" s="846" t="s">
        <v>429</v>
      </c>
      <c r="B68" s="692" t="s">
        <v>122</v>
      </c>
      <c r="C68" s="420" t="s">
        <v>123</v>
      </c>
      <c r="D68" s="420">
        <v>13</v>
      </c>
      <c r="E68" s="653" t="s">
        <v>220</v>
      </c>
      <c r="F68" s="538" t="s">
        <v>379</v>
      </c>
      <c r="G68" s="647" t="s">
        <v>132</v>
      </c>
      <c r="H68" s="605">
        <v>15000</v>
      </c>
      <c r="I68" s="59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43"/>
      <c r="CO68" s="43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3"/>
      <c r="DG68" s="43"/>
      <c r="DH68" s="43"/>
      <c r="DI68" s="43"/>
      <c r="DJ68" s="43"/>
      <c r="DK68" s="43"/>
      <c r="DL68" s="43"/>
      <c r="DM68" s="43"/>
      <c r="DN68" s="43"/>
      <c r="DO68" s="43"/>
      <c r="DP68" s="43"/>
      <c r="DQ68" s="43"/>
      <c r="DR68" s="43"/>
      <c r="DS68" s="43"/>
      <c r="DT68" s="43"/>
      <c r="DU68" s="43"/>
      <c r="DV68" s="43"/>
      <c r="DW68" s="43"/>
      <c r="DX68" s="43"/>
      <c r="DY68" s="43"/>
      <c r="DZ68" s="43"/>
      <c r="EA68" s="43"/>
      <c r="EB68" s="43"/>
      <c r="EC68" s="43"/>
      <c r="ED68" s="43"/>
      <c r="EE68" s="43"/>
      <c r="EF68" s="43"/>
      <c r="EG68" s="43"/>
      <c r="EH68" s="43"/>
      <c r="EI68" s="43"/>
      <c r="EJ68" s="43"/>
      <c r="EK68" s="43"/>
      <c r="EL68" s="43"/>
      <c r="EM68" s="43"/>
      <c r="EN68" s="43"/>
      <c r="EO68" s="43"/>
      <c r="EP68" s="43"/>
      <c r="EQ68" s="43"/>
      <c r="ER68" s="43"/>
      <c r="ES68" s="43"/>
      <c r="ET68" s="43"/>
      <c r="EU68" s="43"/>
      <c r="EV68" s="43"/>
      <c r="EW68" s="43"/>
      <c r="EX68" s="43"/>
      <c r="EY68" s="43"/>
      <c r="EZ68" s="43"/>
      <c r="FA68" s="43"/>
      <c r="FB68" s="43"/>
      <c r="FC68" s="43"/>
      <c r="FD68" s="43"/>
      <c r="FE68" s="43"/>
      <c r="FF68" s="43"/>
      <c r="FG68" s="43"/>
      <c r="FH68" s="43"/>
      <c r="FI68" s="43"/>
      <c r="FJ68" s="43"/>
      <c r="FK68" s="43"/>
      <c r="FL68" s="43"/>
      <c r="FM68" s="43"/>
      <c r="FN68" s="43"/>
      <c r="FO68" s="43"/>
      <c r="FP68" s="43"/>
      <c r="FQ68" s="43"/>
      <c r="FR68" s="43"/>
      <c r="FS68" s="43"/>
      <c r="FT68" s="43"/>
      <c r="FU68" s="43"/>
      <c r="FV68" s="43"/>
      <c r="FW68" s="43"/>
      <c r="FX68" s="43"/>
      <c r="FY68" s="43"/>
      <c r="FZ68" s="43"/>
      <c r="GA68" s="43"/>
      <c r="GB68" s="43"/>
      <c r="GC68" s="43"/>
      <c r="GD68" s="43"/>
      <c r="GE68" s="43"/>
      <c r="GF68" s="43"/>
      <c r="GG68" s="43"/>
      <c r="GH68" s="43"/>
      <c r="GI68" s="43"/>
      <c r="GJ68" s="43"/>
      <c r="GK68" s="43"/>
      <c r="GL68" s="43"/>
      <c r="GM68" s="43"/>
      <c r="GN68" s="43"/>
      <c r="GO68" s="43"/>
      <c r="GP68" s="43"/>
      <c r="GQ68" s="43"/>
      <c r="GR68" s="43"/>
      <c r="GS68" s="43"/>
      <c r="GT68" s="43"/>
      <c r="GU68" s="43"/>
      <c r="GV68" s="43"/>
      <c r="GW68" s="43"/>
      <c r="GX68" s="43"/>
      <c r="GY68" s="43"/>
      <c r="GZ68" s="43"/>
      <c r="HA68" s="43"/>
      <c r="HB68" s="43"/>
      <c r="HC68" s="43"/>
      <c r="HD68" s="43"/>
      <c r="HE68" s="43"/>
      <c r="HF68" s="43"/>
      <c r="HG68" s="43"/>
      <c r="HH68" s="43"/>
      <c r="HI68" s="43"/>
      <c r="HJ68" s="43"/>
      <c r="HK68" s="43"/>
      <c r="HL68" s="43"/>
      <c r="HM68" s="43"/>
      <c r="HN68" s="43"/>
      <c r="HO68" s="43"/>
      <c r="HP68" s="43"/>
      <c r="HQ68" s="43"/>
      <c r="HR68" s="43"/>
      <c r="HS68" s="43"/>
      <c r="HT68" s="43"/>
      <c r="HU68" s="43"/>
      <c r="HV68" s="43"/>
      <c r="HW68" s="43"/>
      <c r="HX68" s="43"/>
      <c r="HY68" s="43"/>
      <c r="HZ68" s="43"/>
      <c r="IA68" s="43"/>
      <c r="IB68" s="43"/>
      <c r="IC68" s="43"/>
      <c r="ID68" s="43"/>
      <c r="IE68" s="43"/>
      <c r="IF68" s="43"/>
      <c r="IG68" s="43"/>
      <c r="IH68" s="43"/>
      <c r="II68" s="43"/>
      <c r="IJ68" s="43"/>
      <c r="IK68" s="43"/>
      <c r="IL68" s="43"/>
      <c r="IM68" s="43"/>
      <c r="IN68" s="43"/>
      <c r="IO68" s="43"/>
    </row>
    <row r="69" spans="1:249" s="42" customFormat="1" ht="31.5">
      <c r="A69" s="929" t="s">
        <v>395</v>
      </c>
      <c r="B69" s="946" t="s">
        <v>122</v>
      </c>
      <c r="C69" s="927" t="s">
        <v>123</v>
      </c>
      <c r="D69" s="927" t="s">
        <v>139</v>
      </c>
      <c r="E69" s="615" t="s">
        <v>424</v>
      </c>
      <c r="F69" s="627" t="s">
        <v>376</v>
      </c>
      <c r="G69" s="928"/>
      <c r="H69" s="652">
        <f>+H70</f>
        <v>1657270</v>
      </c>
      <c r="I69" s="59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3"/>
      <c r="CA69" s="43"/>
      <c r="CB69" s="43"/>
      <c r="CC69" s="43"/>
      <c r="CD69" s="43"/>
      <c r="CE69" s="43"/>
      <c r="CF69" s="43"/>
      <c r="CG69" s="43"/>
      <c r="CH69" s="43"/>
      <c r="CI69" s="43"/>
      <c r="CJ69" s="43"/>
      <c r="CK69" s="43"/>
      <c r="CL69" s="43"/>
      <c r="CM69" s="43"/>
      <c r="CN69" s="43"/>
      <c r="CO69" s="43"/>
      <c r="CP69" s="43"/>
      <c r="CQ69" s="43"/>
      <c r="CR69" s="43"/>
      <c r="CS69" s="43"/>
      <c r="CT69" s="43"/>
      <c r="CU69" s="43"/>
      <c r="CV69" s="43"/>
      <c r="CW69" s="43"/>
      <c r="CX69" s="43"/>
      <c r="CY69" s="43"/>
      <c r="CZ69" s="43"/>
      <c r="DA69" s="43"/>
      <c r="DB69" s="43"/>
      <c r="DC69" s="43"/>
      <c r="DD69" s="43"/>
      <c r="DE69" s="43"/>
      <c r="DF69" s="43"/>
      <c r="DG69" s="43"/>
      <c r="DH69" s="43"/>
      <c r="DI69" s="43"/>
      <c r="DJ69" s="43"/>
      <c r="DK69" s="43"/>
      <c r="DL69" s="43"/>
      <c r="DM69" s="43"/>
      <c r="DN69" s="43"/>
      <c r="DO69" s="43"/>
      <c r="DP69" s="43"/>
      <c r="DQ69" s="43"/>
      <c r="DR69" s="43"/>
      <c r="DS69" s="43"/>
      <c r="DT69" s="43"/>
      <c r="DU69" s="43"/>
      <c r="DV69" s="43"/>
      <c r="DW69" s="43"/>
      <c r="DX69" s="43"/>
      <c r="DY69" s="43"/>
      <c r="DZ69" s="43"/>
      <c r="EA69" s="43"/>
      <c r="EB69" s="43"/>
      <c r="EC69" s="43"/>
      <c r="ED69" s="43"/>
      <c r="EE69" s="43"/>
      <c r="EF69" s="43"/>
      <c r="EG69" s="43"/>
      <c r="EH69" s="43"/>
      <c r="EI69" s="43"/>
      <c r="EJ69" s="43"/>
      <c r="EK69" s="43"/>
      <c r="EL69" s="43"/>
      <c r="EM69" s="43"/>
      <c r="EN69" s="43"/>
      <c r="EO69" s="43"/>
      <c r="EP69" s="43"/>
      <c r="EQ69" s="43"/>
      <c r="ER69" s="43"/>
      <c r="ES69" s="43"/>
      <c r="ET69" s="43"/>
      <c r="EU69" s="43"/>
      <c r="EV69" s="43"/>
      <c r="EW69" s="43"/>
      <c r="EX69" s="43"/>
      <c r="EY69" s="43"/>
      <c r="EZ69" s="43"/>
      <c r="FA69" s="43"/>
      <c r="FB69" s="43"/>
      <c r="FC69" s="43"/>
      <c r="FD69" s="43"/>
      <c r="FE69" s="43"/>
      <c r="FF69" s="43"/>
      <c r="FG69" s="43"/>
      <c r="FH69" s="43"/>
      <c r="FI69" s="43"/>
      <c r="FJ69" s="43"/>
      <c r="FK69" s="43"/>
      <c r="FL69" s="43"/>
      <c r="FM69" s="43"/>
      <c r="FN69" s="43"/>
      <c r="FO69" s="43"/>
      <c r="FP69" s="43"/>
      <c r="FQ69" s="43"/>
      <c r="FR69" s="43"/>
      <c r="FS69" s="43"/>
      <c r="FT69" s="43"/>
      <c r="FU69" s="43"/>
      <c r="FV69" s="43"/>
      <c r="FW69" s="43"/>
      <c r="FX69" s="43"/>
      <c r="FY69" s="43"/>
      <c r="FZ69" s="43"/>
      <c r="GA69" s="43"/>
      <c r="GB69" s="43"/>
      <c r="GC69" s="43"/>
      <c r="GD69" s="43"/>
      <c r="GE69" s="43"/>
      <c r="GF69" s="43"/>
      <c r="GG69" s="43"/>
      <c r="GH69" s="43"/>
      <c r="GI69" s="43"/>
      <c r="GJ69" s="43"/>
      <c r="GK69" s="43"/>
      <c r="GL69" s="43"/>
      <c r="GM69" s="43"/>
      <c r="GN69" s="43"/>
      <c r="GO69" s="43"/>
      <c r="GP69" s="43"/>
      <c r="GQ69" s="43"/>
      <c r="GR69" s="43"/>
      <c r="GS69" s="43"/>
      <c r="GT69" s="43"/>
      <c r="GU69" s="43"/>
      <c r="GV69" s="43"/>
      <c r="GW69" s="43"/>
      <c r="GX69" s="43"/>
      <c r="GY69" s="43"/>
      <c r="GZ69" s="43"/>
      <c r="HA69" s="43"/>
      <c r="HB69" s="43"/>
      <c r="HC69" s="43"/>
      <c r="HD69" s="43"/>
      <c r="HE69" s="43"/>
      <c r="HF69" s="43"/>
      <c r="HG69" s="43"/>
      <c r="HH69" s="43"/>
      <c r="HI69" s="43"/>
      <c r="HJ69" s="43"/>
      <c r="HK69" s="43"/>
      <c r="HL69" s="43"/>
      <c r="HM69" s="43"/>
      <c r="HN69" s="43"/>
      <c r="HO69" s="43"/>
      <c r="HP69" s="43"/>
      <c r="HQ69" s="43"/>
      <c r="HR69" s="43"/>
      <c r="HS69" s="43"/>
      <c r="HT69" s="43"/>
      <c r="HU69" s="43"/>
      <c r="HV69" s="43"/>
      <c r="HW69" s="43"/>
      <c r="HX69" s="43"/>
      <c r="HY69" s="43"/>
      <c r="HZ69" s="43"/>
      <c r="IA69" s="43"/>
      <c r="IB69" s="43"/>
      <c r="IC69" s="43"/>
      <c r="ID69" s="43"/>
      <c r="IE69" s="43"/>
      <c r="IF69" s="43"/>
      <c r="IG69" s="43"/>
      <c r="IH69" s="43"/>
      <c r="II69" s="43"/>
      <c r="IJ69" s="43"/>
      <c r="IK69" s="43"/>
      <c r="IL69" s="43"/>
      <c r="IM69" s="43"/>
      <c r="IN69" s="43"/>
      <c r="IO69" s="43"/>
    </row>
    <row r="70" spans="1:9" s="24" customFormat="1" ht="34.5" customHeight="1">
      <c r="A70" s="847" t="s">
        <v>396</v>
      </c>
      <c r="B70" s="692" t="s">
        <v>122</v>
      </c>
      <c r="C70" s="319" t="s">
        <v>123</v>
      </c>
      <c r="D70" s="319" t="s">
        <v>139</v>
      </c>
      <c r="E70" s="560" t="s">
        <v>397</v>
      </c>
      <c r="F70" s="561" t="s">
        <v>376</v>
      </c>
      <c r="G70" s="825"/>
      <c r="H70" s="704">
        <f>+H71</f>
        <v>1657270</v>
      </c>
      <c r="I70" s="21"/>
    </row>
    <row r="71" spans="1:9" s="40" customFormat="1" ht="17.25" customHeight="1">
      <c r="A71" s="847" t="s">
        <v>178</v>
      </c>
      <c r="B71" s="692" t="s">
        <v>122</v>
      </c>
      <c r="C71" s="420" t="s">
        <v>123</v>
      </c>
      <c r="D71" s="420">
        <v>13</v>
      </c>
      <c r="E71" s="653" t="s">
        <v>397</v>
      </c>
      <c r="F71" s="538" t="s">
        <v>378</v>
      </c>
      <c r="G71" s="420"/>
      <c r="H71" s="623">
        <f>+H72+H73</f>
        <v>1657270</v>
      </c>
      <c r="I71" s="3"/>
    </row>
    <row r="72" spans="1:9" s="24" customFormat="1" ht="61.5" customHeight="1">
      <c r="A72" s="645" t="s">
        <v>130</v>
      </c>
      <c r="B72" s="692" t="s">
        <v>122</v>
      </c>
      <c r="C72" s="420" t="s">
        <v>123</v>
      </c>
      <c r="D72" s="420">
        <v>13</v>
      </c>
      <c r="E72" s="653" t="s">
        <v>397</v>
      </c>
      <c r="F72" s="538" t="s">
        <v>378</v>
      </c>
      <c r="G72" s="420" t="s">
        <v>125</v>
      </c>
      <c r="H72" s="605">
        <v>1489270</v>
      </c>
      <c r="I72" s="21"/>
    </row>
    <row r="73" spans="1:9" s="24" customFormat="1" ht="23.25" customHeight="1">
      <c r="A73" s="848" t="s">
        <v>428</v>
      </c>
      <c r="B73" s="692" t="s">
        <v>122</v>
      </c>
      <c r="C73" s="420" t="s">
        <v>123</v>
      </c>
      <c r="D73" s="420">
        <v>13</v>
      </c>
      <c r="E73" s="653" t="s">
        <v>397</v>
      </c>
      <c r="F73" s="538" t="s">
        <v>378</v>
      </c>
      <c r="G73" s="420" t="s">
        <v>132</v>
      </c>
      <c r="H73" s="605">
        <v>168000</v>
      </c>
      <c r="I73" s="21"/>
    </row>
    <row r="74" spans="1:9" s="24" customFormat="1" ht="22.5" customHeight="1" hidden="1">
      <c r="A74" s="644" t="s">
        <v>133</v>
      </c>
      <c r="B74" s="834" t="s">
        <v>122</v>
      </c>
      <c r="C74" s="420" t="s">
        <v>123</v>
      </c>
      <c r="D74" s="420" t="s">
        <v>139</v>
      </c>
      <c r="E74" s="653" t="s">
        <v>397</v>
      </c>
      <c r="F74" s="538" t="s">
        <v>378</v>
      </c>
      <c r="G74" s="647" t="s">
        <v>134</v>
      </c>
      <c r="H74" s="605"/>
      <c r="I74" s="21"/>
    </row>
    <row r="75" spans="1:9" s="24" customFormat="1" ht="18.75" customHeight="1">
      <c r="A75" s="958" t="s">
        <v>142</v>
      </c>
      <c r="B75" s="949" t="s">
        <v>122</v>
      </c>
      <c r="C75" s="959" t="s">
        <v>124</v>
      </c>
      <c r="D75" s="960"/>
      <c r="E75" s="961"/>
      <c r="F75" s="962"/>
      <c r="G75" s="963"/>
      <c r="H75" s="601">
        <f>+H76</f>
        <v>92470</v>
      </c>
      <c r="I75" s="21"/>
    </row>
    <row r="76" spans="1:9" s="24" customFormat="1" ht="18" customHeight="1">
      <c r="A76" s="250" t="s">
        <v>143</v>
      </c>
      <c r="B76" s="761" t="s">
        <v>122</v>
      </c>
      <c r="C76" s="401" t="s">
        <v>124</v>
      </c>
      <c r="D76" s="401" t="s">
        <v>144</v>
      </c>
      <c r="E76" s="402"/>
      <c r="F76" s="403"/>
      <c r="G76" s="401"/>
      <c r="H76" s="600">
        <f>+H77</f>
        <v>92470</v>
      </c>
      <c r="I76" s="21"/>
    </row>
    <row r="77" spans="1:9" s="24" customFormat="1" ht="21.75" customHeight="1">
      <c r="A77" s="926" t="s">
        <v>219</v>
      </c>
      <c r="B77" s="946" t="s">
        <v>122</v>
      </c>
      <c r="C77" s="927" t="s">
        <v>124</v>
      </c>
      <c r="D77" s="927" t="s">
        <v>144</v>
      </c>
      <c r="E77" s="615" t="s">
        <v>218</v>
      </c>
      <c r="F77" s="627" t="s">
        <v>376</v>
      </c>
      <c r="G77" s="928"/>
      <c r="H77" s="652">
        <f>+H78</f>
        <v>92470</v>
      </c>
      <c r="I77" s="21"/>
    </row>
    <row r="78" spans="1:37" s="39" customFormat="1" ht="19.5" customHeight="1">
      <c r="A78" s="649" t="s">
        <v>221</v>
      </c>
      <c r="B78" s="692" t="s">
        <v>122</v>
      </c>
      <c r="C78" s="319" t="s">
        <v>124</v>
      </c>
      <c r="D78" s="319" t="s">
        <v>144</v>
      </c>
      <c r="E78" s="560" t="s">
        <v>220</v>
      </c>
      <c r="F78" s="561" t="s">
        <v>376</v>
      </c>
      <c r="G78" s="825"/>
      <c r="H78" s="648">
        <f>+H79</f>
        <v>92470</v>
      </c>
      <c r="I78" s="13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</row>
    <row r="79" spans="1:247" s="38" customFormat="1" ht="37.5" customHeight="1">
      <c r="A79" s="649" t="s">
        <v>223</v>
      </c>
      <c r="B79" s="692" t="s">
        <v>122</v>
      </c>
      <c r="C79" s="667" t="s">
        <v>124</v>
      </c>
      <c r="D79" s="667" t="s">
        <v>144</v>
      </c>
      <c r="E79" s="560" t="s">
        <v>220</v>
      </c>
      <c r="F79" s="561" t="s">
        <v>393</v>
      </c>
      <c r="G79" s="667"/>
      <c r="H79" s="648">
        <f>+H80</f>
        <v>92470</v>
      </c>
      <c r="I79" s="3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</row>
    <row r="80" spans="1:247" s="48" customFormat="1" ht="65.25" customHeight="1">
      <c r="A80" s="644" t="s">
        <v>130</v>
      </c>
      <c r="B80" s="692" t="s">
        <v>122</v>
      </c>
      <c r="C80" s="420" t="s">
        <v>124</v>
      </c>
      <c r="D80" s="420" t="s">
        <v>144</v>
      </c>
      <c r="E80" s="560" t="s">
        <v>220</v>
      </c>
      <c r="F80" s="561" t="s">
        <v>393</v>
      </c>
      <c r="G80" s="420" t="s">
        <v>125</v>
      </c>
      <c r="H80" s="621">
        <v>92470</v>
      </c>
      <c r="I80" s="3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7"/>
      <c r="CA80" s="47"/>
      <c r="CB80" s="47"/>
      <c r="CC80" s="47"/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47"/>
      <c r="CQ80" s="47"/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7"/>
      <c r="DF80" s="47"/>
      <c r="DG80" s="47"/>
      <c r="DH80" s="47"/>
      <c r="DI80" s="47"/>
      <c r="DJ80" s="47"/>
      <c r="DK80" s="47"/>
      <c r="DL80" s="47"/>
      <c r="DM80" s="47"/>
      <c r="DN80" s="47"/>
      <c r="DO80" s="47"/>
      <c r="DP80" s="47"/>
      <c r="DQ80" s="47"/>
      <c r="DR80" s="47"/>
      <c r="DS80" s="47"/>
      <c r="DT80" s="47"/>
      <c r="DU80" s="47"/>
      <c r="DV80" s="47"/>
      <c r="DW80" s="47"/>
      <c r="DX80" s="47"/>
      <c r="DY80" s="47"/>
      <c r="DZ80" s="47"/>
      <c r="EA80" s="47"/>
      <c r="EB80" s="47"/>
      <c r="EC80" s="47"/>
      <c r="ED80" s="47"/>
      <c r="EE80" s="47"/>
      <c r="EF80" s="47"/>
      <c r="EG80" s="47"/>
      <c r="EH80" s="47"/>
      <c r="EI80" s="47"/>
      <c r="EJ80" s="47"/>
      <c r="EK80" s="47"/>
      <c r="EL80" s="47"/>
      <c r="EM80" s="47"/>
      <c r="EN80" s="47"/>
      <c r="EO80" s="47"/>
      <c r="EP80" s="47"/>
      <c r="EQ80" s="47"/>
      <c r="ER80" s="47"/>
      <c r="ES80" s="47"/>
      <c r="ET80" s="47"/>
      <c r="EU80" s="47"/>
      <c r="EV80" s="47"/>
      <c r="EW80" s="47"/>
      <c r="EX80" s="47"/>
      <c r="EY80" s="47"/>
      <c r="EZ80" s="47"/>
      <c r="FA80" s="47"/>
      <c r="FB80" s="47"/>
      <c r="FC80" s="47"/>
      <c r="FD80" s="47"/>
      <c r="FE80" s="47"/>
      <c r="FF80" s="47"/>
      <c r="FG80" s="47"/>
      <c r="FH80" s="47"/>
      <c r="FI80" s="47"/>
      <c r="FJ80" s="47"/>
      <c r="FK80" s="47"/>
      <c r="FL80" s="47"/>
      <c r="FM80" s="47"/>
      <c r="FN80" s="47"/>
      <c r="FO80" s="47"/>
      <c r="FP80" s="47"/>
      <c r="FQ80" s="47"/>
      <c r="FR80" s="47"/>
      <c r="FS80" s="47"/>
      <c r="FT80" s="47"/>
      <c r="FU80" s="47"/>
      <c r="FV80" s="47"/>
      <c r="FW80" s="47"/>
      <c r="FX80" s="47"/>
      <c r="FY80" s="47"/>
      <c r="FZ80" s="47"/>
      <c r="GA80" s="47"/>
      <c r="GB80" s="47"/>
      <c r="GC80" s="47"/>
      <c r="GD80" s="47"/>
      <c r="GE80" s="47"/>
      <c r="GF80" s="47"/>
      <c r="GG80" s="47"/>
      <c r="GH80" s="47"/>
      <c r="GI80" s="47"/>
      <c r="GJ80" s="47"/>
      <c r="GK80" s="47"/>
      <c r="GL80" s="47"/>
      <c r="GM80" s="47"/>
      <c r="GN80" s="47"/>
      <c r="GO80" s="47"/>
      <c r="GP80" s="47"/>
      <c r="GQ80" s="47"/>
      <c r="GR80" s="47"/>
      <c r="GS80" s="47"/>
      <c r="GT80" s="47"/>
      <c r="GU80" s="47"/>
      <c r="GV80" s="47"/>
      <c r="GW80" s="47"/>
      <c r="GX80" s="47"/>
      <c r="GY80" s="47"/>
      <c r="GZ80" s="47"/>
      <c r="HA80" s="47"/>
      <c r="HB80" s="47"/>
      <c r="HC80" s="47"/>
      <c r="HD80" s="47"/>
      <c r="HE80" s="47"/>
      <c r="HF80" s="47"/>
      <c r="HG80" s="47"/>
      <c r="HH80" s="47"/>
      <c r="HI80" s="47"/>
      <c r="HJ80" s="47"/>
      <c r="HK80" s="47"/>
      <c r="HL80" s="47"/>
      <c r="HM80" s="47"/>
      <c r="HN80" s="47"/>
      <c r="HO80" s="47"/>
      <c r="HP80" s="47"/>
      <c r="HQ80" s="47"/>
      <c r="HR80" s="47"/>
      <c r="HS80" s="47"/>
      <c r="HT80" s="47"/>
      <c r="HU80" s="47"/>
      <c r="HV80" s="47"/>
      <c r="HW80" s="47"/>
      <c r="HX80" s="47"/>
      <c r="HY80" s="47"/>
      <c r="HZ80" s="47"/>
      <c r="IA80" s="47"/>
      <c r="IB80" s="47"/>
      <c r="IC80" s="47"/>
      <c r="ID80" s="47"/>
      <c r="IE80" s="47"/>
      <c r="IF80" s="47"/>
      <c r="IG80" s="47"/>
      <c r="IH80" s="47"/>
      <c r="II80" s="47"/>
      <c r="IJ80" s="47"/>
      <c r="IK80" s="47"/>
      <c r="IL80" s="47"/>
      <c r="IM80" s="47"/>
    </row>
    <row r="81" spans="1:248" s="36" customFormat="1" ht="18.75">
      <c r="A81" s="964" t="s">
        <v>150</v>
      </c>
      <c r="B81" s="949" t="s">
        <v>122</v>
      </c>
      <c r="C81" s="950" t="s">
        <v>129</v>
      </c>
      <c r="D81" s="965"/>
      <c r="E81" s="965"/>
      <c r="F81" s="966"/>
      <c r="G81" s="954"/>
      <c r="H81" s="601">
        <f>+H82+H88</f>
        <v>913119</v>
      </c>
      <c r="I81" s="3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</row>
    <row r="82" spans="1:248" s="36" customFormat="1" ht="18.75">
      <c r="A82" s="840" t="s">
        <v>430</v>
      </c>
      <c r="B82" s="761" t="s">
        <v>122</v>
      </c>
      <c r="C82" s="797" t="s">
        <v>129</v>
      </c>
      <c r="D82" s="841" t="s">
        <v>147</v>
      </c>
      <c r="E82" s="842"/>
      <c r="F82" s="843"/>
      <c r="G82" s="844"/>
      <c r="H82" s="900">
        <f>+H83</f>
        <v>716732</v>
      </c>
      <c r="I82" s="3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</row>
    <row r="83" spans="1:37" s="39" customFormat="1" ht="82.5" customHeight="1">
      <c r="A83" s="629" t="s">
        <v>492</v>
      </c>
      <c r="B83" s="946" t="s">
        <v>122</v>
      </c>
      <c r="C83" s="630" t="s">
        <v>129</v>
      </c>
      <c r="D83" s="631" t="s">
        <v>147</v>
      </c>
      <c r="E83" s="916" t="s">
        <v>431</v>
      </c>
      <c r="F83" s="917" t="s">
        <v>376</v>
      </c>
      <c r="G83" s="634"/>
      <c r="H83" s="702">
        <f>+H84</f>
        <v>716732</v>
      </c>
      <c r="I83" s="13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</row>
    <row r="84" spans="1:247" s="38" customFormat="1" ht="99.75" customHeight="1">
      <c r="A84" s="620" t="s">
        <v>493</v>
      </c>
      <c r="B84" s="692" t="s">
        <v>122</v>
      </c>
      <c r="C84" s="640" t="s">
        <v>129</v>
      </c>
      <c r="D84" s="641" t="s">
        <v>147</v>
      </c>
      <c r="E84" s="885" t="s">
        <v>417</v>
      </c>
      <c r="F84" s="790" t="s">
        <v>376</v>
      </c>
      <c r="G84" s="839"/>
      <c r="H84" s="923">
        <f>+H85</f>
        <v>716732</v>
      </c>
      <c r="I84" s="3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</row>
    <row r="85" spans="1:247" s="38" customFormat="1" ht="63">
      <c r="A85" s="620" t="s">
        <v>472</v>
      </c>
      <c r="B85" s="692" t="s">
        <v>122</v>
      </c>
      <c r="C85" s="640" t="s">
        <v>129</v>
      </c>
      <c r="D85" s="641" t="s">
        <v>147</v>
      </c>
      <c r="E85" s="827" t="s">
        <v>417</v>
      </c>
      <c r="F85" s="790" t="s">
        <v>380</v>
      </c>
      <c r="G85" s="839"/>
      <c r="H85" s="700">
        <f>+H86</f>
        <v>716732</v>
      </c>
      <c r="I85" s="3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</row>
    <row r="86" spans="1:247" s="38" customFormat="1" ht="47.25">
      <c r="A86" s="620" t="s">
        <v>432</v>
      </c>
      <c r="B86" s="692" t="s">
        <v>122</v>
      </c>
      <c r="C86" s="640" t="s">
        <v>129</v>
      </c>
      <c r="D86" s="641" t="s">
        <v>147</v>
      </c>
      <c r="E86" s="827" t="s">
        <v>417</v>
      </c>
      <c r="F86" s="790" t="s">
        <v>433</v>
      </c>
      <c r="G86" s="839"/>
      <c r="H86" s="700">
        <f>+H87</f>
        <v>716732</v>
      </c>
      <c r="I86" s="3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</row>
    <row r="87" spans="1:9" s="40" customFormat="1" ht="37.5" customHeight="1">
      <c r="A87" s="644" t="s">
        <v>428</v>
      </c>
      <c r="B87" s="692" t="s">
        <v>122</v>
      </c>
      <c r="C87" s="640" t="s">
        <v>129</v>
      </c>
      <c r="D87" s="641" t="s">
        <v>147</v>
      </c>
      <c r="E87" s="827" t="s">
        <v>417</v>
      </c>
      <c r="F87" s="790" t="s">
        <v>433</v>
      </c>
      <c r="G87" s="810" t="s">
        <v>132</v>
      </c>
      <c r="H87" s="901">
        <v>716732</v>
      </c>
      <c r="I87" s="3"/>
    </row>
    <row r="88" spans="1:9" s="40" customFormat="1" ht="16.5" customHeight="1">
      <c r="A88" s="796" t="s">
        <v>151</v>
      </c>
      <c r="B88" s="761" t="s">
        <v>122</v>
      </c>
      <c r="C88" s="791" t="s">
        <v>129</v>
      </c>
      <c r="D88" s="792" t="s">
        <v>152</v>
      </c>
      <c r="E88" s="793"/>
      <c r="F88" s="794"/>
      <c r="G88" s="795"/>
      <c r="H88" s="900">
        <f>SUM(H89)</f>
        <v>196387</v>
      </c>
      <c r="I88" s="3"/>
    </row>
    <row r="89" spans="1:9" s="40" customFormat="1" ht="80.25" customHeight="1">
      <c r="A89" s="669" t="s">
        <v>488</v>
      </c>
      <c r="B89" s="946" t="s">
        <v>122</v>
      </c>
      <c r="C89" s="630" t="s">
        <v>129</v>
      </c>
      <c r="D89" s="631" t="s">
        <v>152</v>
      </c>
      <c r="E89" s="615" t="s">
        <v>188</v>
      </c>
      <c r="F89" s="616" t="s">
        <v>376</v>
      </c>
      <c r="G89" s="634"/>
      <c r="H89" s="702">
        <f>SUM(H90)</f>
        <v>196387</v>
      </c>
      <c r="I89" s="3"/>
    </row>
    <row r="90" spans="1:9" s="40" customFormat="1" ht="114" customHeight="1">
      <c r="A90" s="645" t="s">
        <v>491</v>
      </c>
      <c r="B90" s="692" t="s">
        <v>122</v>
      </c>
      <c r="C90" s="640" t="s">
        <v>129</v>
      </c>
      <c r="D90" s="641" t="s">
        <v>152</v>
      </c>
      <c r="E90" s="560" t="s">
        <v>390</v>
      </c>
      <c r="F90" s="608" t="s">
        <v>376</v>
      </c>
      <c r="G90" s="839"/>
      <c r="H90" s="700">
        <f>SUM(H91)</f>
        <v>196387</v>
      </c>
      <c r="I90" s="3"/>
    </row>
    <row r="91" spans="1:9" s="40" customFormat="1" ht="48.75" customHeight="1">
      <c r="A91" s="620" t="s">
        <v>470</v>
      </c>
      <c r="B91" s="692" t="s">
        <v>122</v>
      </c>
      <c r="C91" s="640" t="s">
        <v>129</v>
      </c>
      <c r="D91" s="641" t="s">
        <v>152</v>
      </c>
      <c r="E91" s="560" t="s">
        <v>390</v>
      </c>
      <c r="F91" s="608" t="s">
        <v>380</v>
      </c>
      <c r="G91" s="839"/>
      <c r="H91" s="700">
        <f>SUM(H92+H94)</f>
        <v>196387</v>
      </c>
      <c r="I91" s="3"/>
    </row>
    <row r="92" spans="1:9" s="40" customFormat="1" ht="48.75" customHeight="1">
      <c r="A92" s="645" t="s">
        <v>541</v>
      </c>
      <c r="B92" s="692" t="s">
        <v>122</v>
      </c>
      <c r="C92" s="640" t="s">
        <v>129</v>
      </c>
      <c r="D92" s="641" t="s">
        <v>152</v>
      </c>
      <c r="E92" s="560" t="s">
        <v>443</v>
      </c>
      <c r="F92" s="608" t="s">
        <v>444</v>
      </c>
      <c r="G92" s="839"/>
      <c r="H92" s="700">
        <f>SUM(H93)</f>
        <v>137471</v>
      </c>
      <c r="I92" s="3"/>
    </row>
    <row r="93" spans="1:9" s="40" customFormat="1" ht="33" customHeight="1">
      <c r="A93" s="644" t="s">
        <v>428</v>
      </c>
      <c r="B93" s="692" t="s">
        <v>122</v>
      </c>
      <c r="C93" s="640" t="s">
        <v>129</v>
      </c>
      <c r="D93" s="641" t="s">
        <v>152</v>
      </c>
      <c r="E93" s="560" t="s">
        <v>443</v>
      </c>
      <c r="F93" s="608" t="s">
        <v>444</v>
      </c>
      <c r="G93" s="810" t="s">
        <v>132</v>
      </c>
      <c r="H93" s="1000">
        <v>137471</v>
      </c>
      <c r="I93" s="3"/>
    </row>
    <row r="94" spans="1:9" s="40" customFormat="1" ht="52.5" customHeight="1">
      <c r="A94" s="645" t="s">
        <v>542</v>
      </c>
      <c r="B94" s="692" t="s">
        <v>122</v>
      </c>
      <c r="C94" s="640" t="s">
        <v>129</v>
      </c>
      <c r="D94" s="641" t="s">
        <v>152</v>
      </c>
      <c r="E94" s="560" t="s">
        <v>443</v>
      </c>
      <c r="F94" s="608" t="s">
        <v>445</v>
      </c>
      <c r="G94" s="810"/>
      <c r="H94" s="700">
        <f>SUM(H95)</f>
        <v>58916</v>
      </c>
      <c r="I94" s="3"/>
    </row>
    <row r="95" spans="1:9" s="40" customFormat="1" ht="33" customHeight="1">
      <c r="A95" s="644" t="s">
        <v>428</v>
      </c>
      <c r="B95" s="692" t="s">
        <v>122</v>
      </c>
      <c r="C95" s="640" t="s">
        <v>129</v>
      </c>
      <c r="D95" s="641" t="s">
        <v>152</v>
      </c>
      <c r="E95" s="560" t="s">
        <v>443</v>
      </c>
      <c r="F95" s="608" t="s">
        <v>445</v>
      </c>
      <c r="G95" s="810" t="s">
        <v>132</v>
      </c>
      <c r="H95" s="1000">
        <v>58916</v>
      </c>
      <c r="I95" s="3"/>
    </row>
    <row r="96" spans="1:9" s="40" customFormat="1" ht="18.75">
      <c r="A96" s="958" t="s">
        <v>153</v>
      </c>
      <c r="B96" s="949" t="s">
        <v>122</v>
      </c>
      <c r="C96" s="959" t="s">
        <v>154</v>
      </c>
      <c r="D96" s="959"/>
      <c r="E96" s="967"/>
      <c r="F96" s="968"/>
      <c r="G96" s="959"/>
      <c r="H96" s="902">
        <f>SUM(H97+H103)</f>
        <v>1856445</v>
      </c>
      <c r="I96" s="3"/>
    </row>
    <row r="97" spans="1:9" s="40" customFormat="1" ht="18.75">
      <c r="A97" s="624" t="s">
        <v>381</v>
      </c>
      <c r="B97" s="761" t="s">
        <v>122</v>
      </c>
      <c r="C97" s="617" t="s">
        <v>154</v>
      </c>
      <c r="D97" s="617" t="s">
        <v>124</v>
      </c>
      <c r="E97" s="625"/>
      <c r="F97" s="626"/>
      <c r="G97" s="617"/>
      <c r="H97" s="903">
        <f>+H98</f>
        <v>190293</v>
      </c>
      <c r="I97" s="3"/>
    </row>
    <row r="98" spans="1:9" s="38" customFormat="1" ht="78.75">
      <c r="A98" s="669" t="s">
        <v>488</v>
      </c>
      <c r="B98" s="946" t="s">
        <v>122</v>
      </c>
      <c r="C98" s="614" t="s">
        <v>154</v>
      </c>
      <c r="D98" s="614" t="s">
        <v>124</v>
      </c>
      <c r="E98" s="615" t="s">
        <v>188</v>
      </c>
      <c r="F98" s="616" t="s">
        <v>376</v>
      </c>
      <c r="G98" s="614"/>
      <c r="H98" s="899">
        <f>+H99</f>
        <v>190293</v>
      </c>
      <c r="I98" s="13"/>
    </row>
    <row r="99" spans="1:9" s="38" customFormat="1" ht="94.5">
      <c r="A99" s="620" t="s">
        <v>489</v>
      </c>
      <c r="B99" s="692" t="s">
        <v>122</v>
      </c>
      <c r="C99" s="671" t="s">
        <v>154</v>
      </c>
      <c r="D99" s="671" t="s">
        <v>124</v>
      </c>
      <c r="E99" s="560" t="s">
        <v>189</v>
      </c>
      <c r="F99" s="608" t="s">
        <v>376</v>
      </c>
      <c r="G99" s="607"/>
      <c r="H99" s="904">
        <f>+H100</f>
        <v>190293</v>
      </c>
      <c r="I99" s="13"/>
    </row>
    <row r="100" spans="1:9" s="38" customFormat="1" ht="51.75" customHeight="1">
      <c r="A100" s="610" t="s">
        <v>494</v>
      </c>
      <c r="B100" s="692" t="s">
        <v>122</v>
      </c>
      <c r="C100" s="671" t="s">
        <v>154</v>
      </c>
      <c r="D100" s="671" t="s">
        <v>124</v>
      </c>
      <c r="E100" s="560" t="s">
        <v>189</v>
      </c>
      <c r="F100" s="608" t="s">
        <v>380</v>
      </c>
      <c r="G100" s="607"/>
      <c r="H100" s="904">
        <f>+H101</f>
        <v>190293</v>
      </c>
      <c r="I100" s="13"/>
    </row>
    <row r="101" spans="1:9" s="38" customFormat="1" ht="19.5" customHeight="1">
      <c r="A101" s="610" t="s">
        <v>383</v>
      </c>
      <c r="B101" s="692" t="s">
        <v>122</v>
      </c>
      <c r="C101" s="671" t="s">
        <v>154</v>
      </c>
      <c r="D101" s="671" t="s">
        <v>124</v>
      </c>
      <c r="E101" s="560" t="s">
        <v>189</v>
      </c>
      <c r="F101" s="608" t="s">
        <v>382</v>
      </c>
      <c r="G101" s="607"/>
      <c r="H101" s="904">
        <f>+H102</f>
        <v>190293</v>
      </c>
      <c r="I101" s="13"/>
    </row>
    <row r="102" spans="1:9" s="38" customFormat="1" ht="31.5">
      <c r="A102" s="236" t="s">
        <v>428</v>
      </c>
      <c r="B102" s="692" t="s">
        <v>122</v>
      </c>
      <c r="C102" s="671" t="s">
        <v>154</v>
      </c>
      <c r="D102" s="671" t="s">
        <v>124</v>
      </c>
      <c r="E102" s="560" t="s">
        <v>189</v>
      </c>
      <c r="F102" s="608" t="s">
        <v>382</v>
      </c>
      <c r="G102" s="671" t="s">
        <v>132</v>
      </c>
      <c r="H102" s="672">
        <v>190293</v>
      </c>
      <c r="I102" s="13"/>
    </row>
    <row r="103" spans="1:9" s="24" customFormat="1" ht="18.75">
      <c r="A103" s="838" t="s">
        <v>155</v>
      </c>
      <c r="B103" s="761" t="s">
        <v>122</v>
      </c>
      <c r="C103" s="617" t="s">
        <v>154</v>
      </c>
      <c r="D103" s="617" t="s">
        <v>144</v>
      </c>
      <c r="E103" s="618"/>
      <c r="F103" s="619"/>
      <c r="G103" s="617"/>
      <c r="H103" s="609">
        <f>+H104</f>
        <v>1666152</v>
      </c>
      <c r="I103" s="21"/>
    </row>
    <row r="104" spans="1:9" s="24" customFormat="1" ht="78.75">
      <c r="A104" s="669" t="s">
        <v>488</v>
      </c>
      <c r="B104" s="946" t="s">
        <v>122</v>
      </c>
      <c r="C104" s="614" t="s">
        <v>154</v>
      </c>
      <c r="D104" s="635" t="s">
        <v>144</v>
      </c>
      <c r="E104" s="636" t="s">
        <v>188</v>
      </c>
      <c r="F104" s="637" t="s">
        <v>376</v>
      </c>
      <c r="G104" s="638"/>
      <c r="H104" s="639">
        <f>+H105</f>
        <v>1666152</v>
      </c>
      <c r="I104" s="21"/>
    </row>
    <row r="105" spans="1:9" s="24" customFormat="1" ht="94.5">
      <c r="A105" s="620" t="s">
        <v>489</v>
      </c>
      <c r="B105" s="692" t="s">
        <v>122</v>
      </c>
      <c r="C105" s="640" t="s">
        <v>154</v>
      </c>
      <c r="D105" s="641" t="s">
        <v>144</v>
      </c>
      <c r="E105" s="548" t="s">
        <v>189</v>
      </c>
      <c r="F105" s="549" t="s">
        <v>376</v>
      </c>
      <c r="G105" s="642"/>
      <c r="H105" s="700">
        <f>+H106</f>
        <v>1666152</v>
      </c>
      <c r="I105" s="21"/>
    </row>
    <row r="106" spans="1:9" s="24" customFormat="1" ht="52.5" customHeight="1">
      <c r="A106" s="613" t="s">
        <v>490</v>
      </c>
      <c r="B106" s="692" t="s">
        <v>122</v>
      </c>
      <c r="C106" s="640" t="s">
        <v>154</v>
      </c>
      <c r="D106" s="641" t="s">
        <v>144</v>
      </c>
      <c r="E106" s="548" t="s">
        <v>189</v>
      </c>
      <c r="F106" s="549" t="s">
        <v>380</v>
      </c>
      <c r="G106" s="642"/>
      <c r="H106" s="904">
        <f>+H107</f>
        <v>1666152</v>
      </c>
      <c r="I106" s="21"/>
    </row>
    <row r="107" spans="1:9" s="24" customFormat="1" ht="18.75" customHeight="1">
      <c r="A107" s="643" t="s">
        <v>191</v>
      </c>
      <c r="B107" s="692" t="s">
        <v>122</v>
      </c>
      <c r="C107" s="640" t="s">
        <v>154</v>
      </c>
      <c r="D107" s="641" t="s">
        <v>144</v>
      </c>
      <c r="E107" s="548" t="s">
        <v>189</v>
      </c>
      <c r="F107" s="549" t="s">
        <v>385</v>
      </c>
      <c r="G107" s="642"/>
      <c r="H107" s="700">
        <f>+H108</f>
        <v>1666152</v>
      </c>
      <c r="I107" s="21"/>
    </row>
    <row r="108" spans="1:9" s="24" customFormat="1" ht="31.5">
      <c r="A108" s="236" t="s">
        <v>428</v>
      </c>
      <c r="B108" s="692" t="s">
        <v>122</v>
      </c>
      <c r="C108" s="442" t="s">
        <v>154</v>
      </c>
      <c r="D108" s="443" t="s">
        <v>144</v>
      </c>
      <c r="E108" s="465" t="s">
        <v>189</v>
      </c>
      <c r="F108" s="466" t="s">
        <v>385</v>
      </c>
      <c r="G108" s="313" t="s">
        <v>132</v>
      </c>
      <c r="H108" s="701">
        <v>1666152</v>
      </c>
      <c r="I108" s="21"/>
    </row>
    <row r="109" spans="1:8" ht="15.75">
      <c r="A109" s="964" t="s">
        <v>156</v>
      </c>
      <c r="B109" s="949" t="s">
        <v>122</v>
      </c>
      <c r="C109" s="950" t="s">
        <v>157</v>
      </c>
      <c r="D109" s="950"/>
      <c r="E109" s="967"/>
      <c r="F109" s="968"/>
      <c r="G109" s="950"/>
      <c r="H109" s="601">
        <v>1035670</v>
      </c>
    </row>
    <row r="110" spans="1:8" ht="15.75">
      <c r="A110" s="819" t="s">
        <v>158</v>
      </c>
      <c r="B110" s="761" t="s">
        <v>122</v>
      </c>
      <c r="C110" s="835" t="s">
        <v>157</v>
      </c>
      <c r="D110" s="835" t="s">
        <v>123</v>
      </c>
      <c r="E110" s="836"/>
      <c r="F110" s="837"/>
      <c r="G110" s="835"/>
      <c r="H110" s="600">
        <v>1005670</v>
      </c>
    </row>
    <row r="111" spans="1:8" ht="69" customHeight="1">
      <c r="A111" s="650" t="s">
        <v>495</v>
      </c>
      <c r="B111" s="946" t="s">
        <v>122</v>
      </c>
      <c r="C111" s="651" t="s">
        <v>157</v>
      </c>
      <c r="D111" s="651" t="s">
        <v>123</v>
      </c>
      <c r="E111" s="615" t="s">
        <v>174</v>
      </c>
      <c r="F111" s="627" t="s">
        <v>376</v>
      </c>
      <c r="G111" s="628"/>
      <c r="H111" s="652">
        <v>1005670</v>
      </c>
    </row>
    <row r="112" spans="1:8" ht="66" customHeight="1">
      <c r="A112" s="644" t="s">
        <v>496</v>
      </c>
      <c r="B112" s="692" t="s">
        <v>122</v>
      </c>
      <c r="C112" s="420" t="s">
        <v>157</v>
      </c>
      <c r="D112" s="420" t="s">
        <v>123</v>
      </c>
      <c r="E112" s="537" t="s">
        <v>176</v>
      </c>
      <c r="F112" s="538" t="s">
        <v>376</v>
      </c>
      <c r="G112" s="420"/>
      <c r="H112" s="905">
        <v>1005670</v>
      </c>
    </row>
    <row r="113" spans="1:8" ht="35.25" customHeight="1">
      <c r="A113" s="645" t="s">
        <v>386</v>
      </c>
      <c r="B113" s="692" t="s">
        <v>122</v>
      </c>
      <c r="C113" s="420" t="s">
        <v>157</v>
      </c>
      <c r="D113" s="646" t="s">
        <v>123</v>
      </c>
      <c r="E113" s="537" t="s">
        <v>176</v>
      </c>
      <c r="F113" s="538" t="s">
        <v>380</v>
      </c>
      <c r="G113" s="647"/>
      <c r="H113" s="905">
        <v>1005670</v>
      </c>
    </row>
    <row r="114" spans="1:8" ht="33.75" customHeight="1">
      <c r="A114" s="870" t="str">
        <f>'[1]прил5'!$A$355</f>
        <v>Оплата труда работников учреждений культуры муниципальных образований городских и сельских поселений</v>
      </c>
      <c r="B114" s="692" t="s">
        <v>122</v>
      </c>
      <c r="C114" s="420" t="s">
        <v>157</v>
      </c>
      <c r="D114" s="646" t="s">
        <v>123</v>
      </c>
      <c r="E114" s="537" t="s">
        <v>176</v>
      </c>
      <c r="F114" s="538" t="s">
        <v>447</v>
      </c>
      <c r="G114" s="647"/>
      <c r="H114" s="905">
        <v>231242</v>
      </c>
    </row>
    <row r="115" spans="1:8" ht="66" customHeight="1">
      <c r="A115" s="820" t="str">
        <f>'[1]прил5'!$A$356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B115" s="692" t="s">
        <v>122</v>
      </c>
      <c r="C115" s="420" t="s">
        <v>157</v>
      </c>
      <c r="D115" s="646" t="s">
        <v>123</v>
      </c>
      <c r="E115" s="537" t="s">
        <v>176</v>
      </c>
      <c r="F115" s="538" t="s">
        <v>447</v>
      </c>
      <c r="G115" s="647" t="s">
        <v>125</v>
      </c>
      <c r="H115" s="907">
        <v>231242</v>
      </c>
    </row>
    <row r="116" spans="1:8" ht="48" customHeight="1">
      <c r="A116" s="644" t="s">
        <v>462</v>
      </c>
      <c r="B116" s="692" t="s">
        <v>122</v>
      </c>
      <c r="C116" s="420" t="s">
        <v>157</v>
      </c>
      <c r="D116" s="646" t="s">
        <v>123</v>
      </c>
      <c r="E116" s="560" t="s">
        <v>176</v>
      </c>
      <c r="F116" s="608" t="s">
        <v>448</v>
      </c>
      <c r="G116" s="647"/>
      <c r="H116" s="648">
        <v>452118</v>
      </c>
    </row>
    <row r="117" spans="1:8" ht="65.25" customHeight="1">
      <c r="A117" s="125" t="s">
        <v>130</v>
      </c>
      <c r="B117" s="692" t="s">
        <v>122</v>
      </c>
      <c r="C117" s="309" t="s">
        <v>157</v>
      </c>
      <c r="D117" s="309" t="s">
        <v>123</v>
      </c>
      <c r="E117" s="407" t="s">
        <v>176</v>
      </c>
      <c r="F117" s="498" t="s">
        <v>448</v>
      </c>
      <c r="G117" s="309" t="s">
        <v>125</v>
      </c>
      <c r="H117" s="621">
        <v>452118</v>
      </c>
    </row>
    <row r="118" spans="1:8" ht="33" customHeight="1">
      <c r="A118" s="236" t="s">
        <v>178</v>
      </c>
      <c r="B118" s="692" t="s">
        <v>122</v>
      </c>
      <c r="C118" s="309" t="s">
        <v>157</v>
      </c>
      <c r="D118" s="309" t="s">
        <v>123</v>
      </c>
      <c r="E118" s="407" t="s">
        <v>176</v>
      </c>
      <c r="F118" s="498" t="s">
        <v>579</v>
      </c>
      <c r="G118" s="309"/>
      <c r="H118" s="623">
        <v>322310</v>
      </c>
    </row>
    <row r="119" spans="1:8" ht="33" customHeight="1">
      <c r="A119" s="236" t="s">
        <v>428</v>
      </c>
      <c r="B119" s="692" t="s">
        <v>122</v>
      </c>
      <c r="C119" s="309" t="s">
        <v>157</v>
      </c>
      <c r="D119" s="309" t="s">
        <v>123</v>
      </c>
      <c r="E119" s="407" t="s">
        <v>176</v>
      </c>
      <c r="F119" s="498" t="s">
        <v>579</v>
      </c>
      <c r="G119" s="309" t="s">
        <v>132</v>
      </c>
      <c r="H119" s="621">
        <v>300000</v>
      </c>
    </row>
    <row r="120" spans="1:8" ht="18.75" customHeight="1">
      <c r="A120" s="248" t="s">
        <v>133</v>
      </c>
      <c r="B120" s="692" t="s">
        <v>122</v>
      </c>
      <c r="C120" s="309" t="s">
        <v>157</v>
      </c>
      <c r="D120" s="309" t="s">
        <v>123</v>
      </c>
      <c r="E120" s="407" t="s">
        <v>176</v>
      </c>
      <c r="F120" s="498" t="s">
        <v>579</v>
      </c>
      <c r="G120" s="309" t="s">
        <v>134</v>
      </c>
      <c r="H120" s="621">
        <v>22310</v>
      </c>
    </row>
    <row r="121" spans="1:8" ht="19.5" customHeight="1">
      <c r="A121" s="798" t="s">
        <v>435</v>
      </c>
      <c r="B121" s="761" t="s">
        <v>122</v>
      </c>
      <c r="C121" s="797" t="s">
        <v>157</v>
      </c>
      <c r="D121" s="797" t="s">
        <v>129</v>
      </c>
      <c r="E121" s="625"/>
      <c r="F121" s="626"/>
      <c r="G121" s="578"/>
      <c r="H121" s="855">
        <v>30000</v>
      </c>
    </row>
    <row r="122" spans="1:8" ht="69" customHeight="1">
      <c r="A122" s="650" t="s">
        <v>495</v>
      </c>
      <c r="B122" s="946" t="s">
        <v>122</v>
      </c>
      <c r="C122" s="651" t="s">
        <v>157</v>
      </c>
      <c r="D122" s="651" t="s">
        <v>129</v>
      </c>
      <c r="E122" s="615" t="s">
        <v>174</v>
      </c>
      <c r="F122" s="627" t="s">
        <v>376</v>
      </c>
      <c r="G122" s="628"/>
      <c r="H122" s="652">
        <v>30000</v>
      </c>
    </row>
    <row r="123" spans="1:8" ht="63">
      <c r="A123" s="644" t="s">
        <v>499</v>
      </c>
      <c r="B123" s="692" t="s">
        <v>122</v>
      </c>
      <c r="C123" s="309" t="s">
        <v>157</v>
      </c>
      <c r="D123" s="309" t="s">
        <v>129</v>
      </c>
      <c r="E123" s="537" t="s">
        <v>405</v>
      </c>
      <c r="F123" s="538" t="s">
        <v>376</v>
      </c>
      <c r="G123" s="309"/>
      <c r="H123" s="648">
        <v>30000</v>
      </c>
    </row>
    <row r="124" spans="1:8" ht="22.5" customHeight="1">
      <c r="A124" s="610" t="s">
        <v>436</v>
      </c>
      <c r="B124" s="692" t="s">
        <v>122</v>
      </c>
      <c r="C124" s="309" t="s">
        <v>157</v>
      </c>
      <c r="D124" s="309" t="s">
        <v>129</v>
      </c>
      <c r="E124" s="537" t="s">
        <v>405</v>
      </c>
      <c r="F124" s="538" t="s">
        <v>384</v>
      </c>
      <c r="G124" s="309"/>
      <c r="H124" s="904">
        <v>30000</v>
      </c>
    </row>
    <row r="125" spans="1:8" ht="31.5">
      <c r="A125" s="649" t="s">
        <v>459</v>
      </c>
      <c r="B125" s="692" t="s">
        <v>122</v>
      </c>
      <c r="C125" s="309" t="s">
        <v>157</v>
      </c>
      <c r="D125" s="309" t="s">
        <v>129</v>
      </c>
      <c r="E125" s="537" t="s">
        <v>405</v>
      </c>
      <c r="F125" s="538" t="s">
        <v>458</v>
      </c>
      <c r="G125" s="309"/>
      <c r="H125" s="623">
        <v>30000</v>
      </c>
    </row>
    <row r="126" spans="1:8" ht="31.5">
      <c r="A126" s="125" t="s">
        <v>428</v>
      </c>
      <c r="B126" s="692" t="s">
        <v>122</v>
      </c>
      <c r="C126" s="309" t="s">
        <v>157</v>
      </c>
      <c r="D126" s="309" t="s">
        <v>129</v>
      </c>
      <c r="E126" s="537" t="s">
        <v>405</v>
      </c>
      <c r="F126" s="538" t="s">
        <v>458</v>
      </c>
      <c r="G126" s="309" t="s">
        <v>132</v>
      </c>
      <c r="H126" s="621">
        <v>30000</v>
      </c>
    </row>
    <row r="127" spans="1:8" ht="15.75">
      <c r="A127" s="964" t="s">
        <v>159</v>
      </c>
      <c r="B127" s="949" t="s">
        <v>122</v>
      </c>
      <c r="C127" s="918" t="s">
        <v>371</v>
      </c>
      <c r="D127" s="918"/>
      <c r="E127" s="582"/>
      <c r="F127" s="583"/>
      <c r="G127" s="581"/>
      <c r="H127" s="601">
        <f>+H128</f>
        <v>556800</v>
      </c>
    </row>
    <row r="128" spans="1:8" ht="15.75">
      <c r="A128" s="231" t="s">
        <v>160</v>
      </c>
      <c r="B128" s="761" t="s">
        <v>122</v>
      </c>
      <c r="C128" s="797" t="s">
        <v>371</v>
      </c>
      <c r="D128" s="797" t="s">
        <v>123</v>
      </c>
      <c r="E128" s="579"/>
      <c r="F128" s="580"/>
      <c r="G128" s="578"/>
      <c r="H128" s="600">
        <f>+H129</f>
        <v>556800</v>
      </c>
    </row>
    <row r="129" spans="1:8" ht="21" customHeight="1">
      <c r="A129" s="699" t="s">
        <v>219</v>
      </c>
      <c r="B129" s="946" t="s">
        <v>122</v>
      </c>
      <c r="C129" s="919" t="s">
        <v>371</v>
      </c>
      <c r="D129" s="919" t="s">
        <v>123</v>
      </c>
      <c r="E129" s="681" t="s">
        <v>218</v>
      </c>
      <c r="F129" s="680" t="s">
        <v>376</v>
      </c>
      <c r="G129" s="674"/>
      <c r="H129" s="707">
        <f>+H130</f>
        <v>556800</v>
      </c>
    </row>
    <row r="130" spans="1:8" ht="17.25" customHeight="1">
      <c r="A130" s="649" t="s">
        <v>221</v>
      </c>
      <c r="B130" s="692" t="s">
        <v>122</v>
      </c>
      <c r="C130" s="420" t="s">
        <v>371</v>
      </c>
      <c r="D130" s="420" t="s">
        <v>123</v>
      </c>
      <c r="E130" s="560" t="s">
        <v>220</v>
      </c>
      <c r="F130" s="561" t="s">
        <v>376</v>
      </c>
      <c r="G130" s="420"/>
      <c r="H130" s="904">
        <f>+H131</f>
        <v>556800</v>
      </c>
    </row>
    <row r="131" spans="1:8" ht="32.25" customHeight="1">
      <c r="A131" s="649" t="s">
        <v>161</v>
      </c>
      <c r="B131" s="692" t="s">
        <v>122</v>
      </c>
      <c r="C131" s="420" t="s">
        <v>371</v>
      </c>
      <c r="D131" s="420" t="s">
        <v>123</v>
      </c>
      <c r="E131" s="560" t="s">
        <v>220</v>
      </c>
      <c r="F131" s="561" t="s">
        <v>457</v>
      </c>
      <c r="G131" s="420"/>
      <c r="H131" s="623">
        <f>+H132</f>
        <v>556800</v>
      </c>
    </row>
    <row r="132" spans="1:8" ht="20.25" customHeight="1">
      <c r="A132" s="125" t="s">
        <v>162</v>
      </c>
      <c r="B132" s="692" t="s">
        <v>122</v>
      </c>
      <c r="C132" s="309" t="s">
        <v>371</v>
      </c>
      <c r="D132" s="309" t="s">
        <v>123</v>
      </c>
      <c r="E132" s="560" t="s">
        <v>220</v>
      </c>
      <c r="F132" s="561" t="s">
        <v>457</v>
      </c>
      <c r="G132" s="309" t="s">
        <v>163</v>
      </c>
      <c r="H132" s="621">
        <v>556800</v>
      </c>
    </row>
    <row r="133" spans="3:8" ht="18.75">
      <c r="C133" s="7"/>
      <c r="D133" s="54"/>
      <c r="E133" s="55"/>
      <c r="F133" s="56"/>
      <c r="G133" s="7"/>
      <c r="H133" s="908"/>
    </row>
    <row r="134" spans="3:8" ht="18.75">
      <c r="C134" s="7"/>
      <c r="D134" s="54"/>
      <c r="E134" s="55"/>
      <c r="F134" s="56"/>
      <c r="G134" s="7"/>
      <c r="H134" s="908"/>
    </row>
    <row r="135" spans="3:8" ht="18.75">
      <c r="C135" s="7"/>
      <c r="D135" s="54"/>
      <c r="E135" s="55"/>
      <c r="F135" s="56"/>
      <c r="G135" s="7"/>
      <c r="H135" s="908"/>
    </row>
    <row r="136" spans="3:8" ht="18.75">
      <c r="C136" s="7"/>
      <c r="D136" s="54"/>
      <c r="E136" s="55"/>
      <c r="F136" s="56"/>
      <c r="G136" s="7"/>
      <c r="H136" s="908"/>
    </row>
    <row r="137" spans="3:8" ht="18.75">
      <c r="C137" s="7"/>
      <c r="D137" s="54"/>
      <c r="E137" s="55"/>
      <c r="F137" s="56"/>
      <c r="G137" s="7"/>
      <c r="H137" s="908"/>
    </row>
    <row r="138" spans="3:8" ht="18.75">
      <c r="C138" s="7"/>
      <c r="D138" s="54"/>
      <c r="E138" s="55"/>
      <c r="F138" s="56"/>
      <c r="G138" s="7"/>
      <c r="H138" s="908"/>
    </row>
    <row r="139" spans="3:8" ht="18.75">
      <c r="C139" s="7"/>
      <c r="D139" s="54"/>
      <c r="E139" s="55"/>
      <c r="F139" s="56"/>
      <c r="G139" s="7"/>
      <c r="H139" s="908"/>
    </row>
    <row r="140" spans="3:8" ht="18.75">
      <c r="C140" s="7"/>
      <c r="D140" s="54"/>
      <c r="E140" s="55"/>
      <c r="F140" s="56"/>
      <c r="G140" s="7"/>
      <c r="H140" s="908"/>
    </row>
    <row r="141" spans="3:8" ht="18.75">
      <c r="C141" s="7"/>
      <c r="D141" s="54"/>
      <c r="E141" s="55"/>
      <c r="F141" s="56"/>
      <c r="G141" s="7"/>
      <c r="H141" s="908"/>
    </row>
    <row r="142" spans="3:8" ht="18.75">
      <c r="C142" s="7"/>
      <c r="D142" s="54"/>
      <c r="E142" s="55"/>
      <c r="F142" s="56"/>
      <c r="G142" s="7"/>
      <c r="H142" s="908"/>
    </row>
    <row r="143" spans="3:8" ht="18.75">
      <c r="C143" s="7"/>
      <c r="D143" s="54"/>
      <c r="E143" s="55"/>
      <c r="F143" s="56"/>
      <c r="G143" s="7"/>
      <c r="H143" s="908"/>
    </row>
    <row r="144" spans="3:8" ht="18.75">
      <c r="C144" s="7"/>
      <c r="D144" s="54"/>
      <c r="E144" s="55"/>
      <c r="F144" s="56"/>
      <c r="G144" s="7"/>
      <c r="H144" s="908"/>
    </row>
    <row r="145" spans="3:8" ht="18.75">
      <c r="C145" s="7"/>
      <c r="D145" s="54"/>
      <c r="E145" s="55"/>
      <c r="F145" s="56"/>
      <c r="G145" s="7"/>
      <c r="H145" s="908"/>
    </row>
    <row r="146" spans="3:8" ht="18.75">
      <c r="C146" s="7"/>
      <c r="D146" s="54"/>
      <c r="E146" s="55"/>
      <c r="F146" s="56"/>
      <c r="G146" s="7"/>
      <c r="H146" s="908"/>
    </row>
    <row r="147" spans="3:8" ht="18.75">
      <c r="C147" s="7"/>
      <c r="D147" s="54"/>
      <c r="E147" s="55"/>
      <c r="F147" s="56"/>
      <c r="G147" s="7"/>
      <c r="H147" s="908"/>
    </row>
    <row r="148" spans="3:8" ht="18.75">
      <c r="C148" s="7"/>
      <c r="D148" s="54"/>
      <c r="E148" s="55"/>
      <c r="F148" s="56"/>
      <c r="G148" s="7"/>
      <c r="H148" s="908"/>
    </row>
    <row r="149" spans="3:8" ht="18.75">
      <c r="C149" s="7"/>
      <c r="D149" s="54"/>
      <c r="E149" s="55"/>
      <c r="F149" s="56"/>
      <c r="G149" s="7"/>
      <c r="H149" s="908"/>
    </row>
    <row r="150" spans="3:8" ht="18.75">
      <c r="C150" s="7"/>
      <c r="D150" s="54"/>
      <c r="E150" s="55"/>
      <c r="F150" s="56"/>
      <c r="G150" s="7"/>
      <c r="H150" s="908"/>
    </row>
    <row r="151" spans="3:8" ht="18.75">
      <c r="C151" s="7"/>
      <c r="D151" s="54"/>
      <c r="E151" s="55"/>
      <c r="F151" s="56"/>
      <c r="G151" s="7"/>
      <c r="H151" s="908"/>
    </row>
    <row r="152" spans="3:8" ht="18.75">
      <c r="C152" s="7"/>
      <c r="D152" s="54"/>
      <c r="E152" s="55"/>
      <c r="F152" s="56"/>
      <c r="G152" s="7"/>
      <c r="H152" s="908"/>
    </row>
    <row r="153" spans="3:8" ht="18.75">
      <c r="C153" s="7"/>
      <c r="D153" s="54"/>
      <c r="E153" s="55"/>
      <c r="F153" s="56"/>
      <c r="G153" s="7"/>
      <c r="H153" s="908"/>
    </row>
    <row r="154" spans="3:8" ht="18.75">
      <c r="C154" s="7"/>
      <c r="D154" s="54"/>
      <c r="E154" s="55"/>
      <c r="F154" s="56"/>
      <c r="G154" s="7"/>
      <c r="H154" s="908"/>
    </row>
    <row r="155" spans="3:8" ht="18.75">
      <c r="C155" s="7"/>
      <c r="D155" s="54"/>
      <c r="E155" s="55"/>
      <c r="F155" s="56"/>
      <c r="G155" s="7"/>
      <c r="H155" s="908"/>
    </row>
    <row r="156" spans="3:8" ht="18.75">
      <c r="C156" s="7"/>
      <c r="D156" s="54"/>
      <c r="E156" s="55"/>
      <c r="F156" s="56"/>
      <c r="G156" s="7"/>
      <c r="H156" s="908"/>
    </row>
    <row r="157" spans="3:8" ht="18.75">
      <c r="C157" s="7"/>
      <c r="D157" s="54"/>
      <c r="E157" s="55"/>
      <c r="F157" s="56"/>
      <c r="G157" s="7"/>
      <c r="H157" s="908"/>
    </row>
    <row r="158" spans="3:8" ht="18.75">
      <c r="C158" s="7"/>
      <c r="D158" s="54"/>
      <c r="E158" s="55"/>
      <c r="F158" s="56"/>
      <c r="G158" s="7"/>
      <c r="H158" s="908"/>
    </row>
    <row r="159" spans="3:8" ht="18.75">
      <c r="C159" s="7"/>
      <c r="D159" s="54"/>
      <c r="E159" s="55"/>
      <c r="F159" s="56"/>
      <c r="G159" s="7"/>
      <c r="H159" s="908"/>
    </row>
    <row r="160" spans="3:8" ht="18.75">
      <c r="C160" s="7"/>
      <c r="D160" s="54"/>
      <c r="E160" s="55"/>
      <c r="F160" s="56"/>
      <c r="G160" s="7"/>
      <c r="H160" s="908"/>
    </row>
    <row r="161" spans="3:8" ht="18.75">
      <c r="C161" s="7"/>
      <c r="D161" s="54"/>
      <c r="E161" s="55"/>
      <c r="F161" s="56"/>
      <c r="G161" s="7"/>
      <c r="H161" s="908"/>
    </row>
    <row r="162" spans="3:8" ht="18.75">
      <c r="C162" s="7"/>
      <c r="D162" s="54"/>
      <c r="E162" s="55"/>
      <c r="F162" s="56"/>
      <c r="G162" s="7"/>
      <c r="H162" s="908"/>
    </row>
    <row r="163" spans="3:8" ht="18.75">
      <c r="C163" s="7"/>
      <c r="D163" s="54"/>
      <c r="E163" s="55"/>
      <c r="F163" s="56"/>
      <c r="G163" s="7"/>
      <c r="H163" s="908"/>
    </row>
    <row r="164" spans="3:8" ht="18.75">
      <c r="C164" s="7"/>
      <c r="D164" s="54"/>
      <c r="E164" s="55"/>
      <c r="F164" s="56"/>
      <c r="G164" s="7"/>
      <c r="H164" s="908"/>
    </row>
    <row r="165" spans="3:8" ht="18.75">
      <c r="C165" s="7"/>
      <c r="D165" s="54"/>
      <c r="E165" s="55"/>
      <c r="F165" s="56"/>
      <c r="G165" s="7"/>
      <c r="H165" s="908"/>
    </row>
    <row r="166" spans="3:8" ht="18.75">
      <c r="C166" s="7"/>
      <c r="D166" s="54"/>
      <c r="E166" s="55"/>
      <c r="F166" s="56"/>
      <c r="G166" s="7"/>
      <c r="H166" s="908"/>
    </row>
  </sheetData>
  <sheetProtection/>
  <mergeCells count="11">
    <mergeCell ref="A1:I1"/>
    <mergeCell ref="A2:I2"/>
    <mergeCell ref="A3:I3"/>
    <mergeCell ref="A4:I4"/>
    <mergeCell ref="A5:I5"/>
    <mergeCell ref="A6:G6"/>
    <mergeCell ref="A7:G7"/>
    <mergeCell ref="E37:F37"/>
    <mergeCell ref="E39:F39"/>
    <mergeCell ref="E40:F40"/>
    <mergeCell ref="A8:H8"/>
  </mergeCells>
  <printOptions/>
  <pageMargins left="0.7086614173228347" right="0.1968503937007874" top="0.3937007874015748" bottom="0.31496062992125984" header="0.31496062992125984" footer="0.2362204724409449"/>
  <pageSetup blackAndWhite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47"/>
  <sheetViews>
    <sheetView view="pageBreakPreview" zoomScaleNormal="70" zoomScaleSheetLayoutView="100" zoomScalePageLayoutView="0" workbookViewId="0" topLeftCell="A10">
      <selection activeCell="F71" sqref="F71"/>
    </sheetView>
  </sheetViews>
  <sheetFormatPr defaultColWidth="9.140625" defaultRowHeight="15"/>
  <cols>
    <col min="1" max="1" width="57.421875" style="6" customWidth="1"/>
    <col min="2" max="2" width="6.00390625" style="6" customWidth="1"/>
    <col min="3" max="3" width="6.421875" style="10" customWidth="1"/>
    <col min="4" max="4" width="6.57421875" style="11" customWidth="1"/>
    <col min="5" max="5" width="6.00390625" style="4" customWidth="1"/>
    <col min="6" max="6" width="7.421875" style="5" customWidth="1"/>
    <col min="7" max="7" width="5.7109375" style="10" customWidth="1"/>
    <col min="8" max="8" width="10.57421875" style="12" customWidth="1"/>
    <col min="9" max="9" width="10.140625" style="58" customWidth="1"/>
    <col min="10" max="10" width="17.421875" style="1" customWidth="1"/>
    <col min="11" max="38" width="9.140625" style="1" customWidth="1"/>
  </cols>
  <sheetData>
    <row r="1" spans="1:8" s="60" customFormat="1" ht="15.75" customHeight="1">
      <c r="A1" s="1018" t="s">
        <v>231</v>
      </c>
      <c r="B1" s="1018"/>
      <c r="C1" s="1018"/>
      <c r="D1" s="1018"/>
      <c r="E1" s="1018"/>
      <c r="F1" s="1018"/>
      <c r="G1" s="1018"/>
      <c r="H1" s="1018"/>
    </row>
    <row r="2" spans="1:8" s="60" customFormat="1" ht="15.75" customHeight="1">
      <c r="A2" s="1018" t="s">
        <v>354</v>
      </c>
      <c r="B2" s="1018"/>
      <c r="C2" s="1018"/>
      <c r="D2" s="1018"/>
      <c r="E2" s="1018"/>
      <c r="F2" s="1018"/>
      <c r="G2" s="1018"/>
      <c r="H2" s="1018"/>
    </row>
    <row r="3" spans="1:8" s="60" customFormat="1" ht="15.75" customHeight="1">
      <c r="A3" s="1018" t="s">
        <v>362</v>
      </c>
      <c r="B3" s="1018"/>
      <c r="C3" s="1018"/>
      <c r="D3" s="1018"/>
      <c r="E3" s="1018"/>
      <c r="F3" s="1018"/>
      <c r="G3" s="1018"/>
      <c r="H3" s="1018"/>
    </row>
    <row r="4" spans="1:8" s="61" customFormat="1" ht="16.5" customHeight="1">
      <c r="A4" s="1014" t="s">
        <v>355</v>
      </c>
      <c r="B4" s="1014"/>
      <c r="C4" s="1014"/>
      <c r="D4" s="1014"/>
      <c r="E4" s="1014"/>
      <c r="F4" s="1014"/>
      <c r="G4" s="1014"/>
      <c r="H4" s="1014"/>
    </row>
    <row r="5" spans="1:8" s="61" customFormat="1" ht="16.5" customHeight="1">
      <c r="A5" s="1014" t="s">
        <v>304</v>
      </c>
      <c r="B5" s="1014"/>
      <c r="C5" s="1014"/>
      <c r="D5" s="1014"/>
      <c r="E5" s="1014"/>
      <c r="F5" s="1014"/>
      <c r="G5" s="1014"/>
      <c r="H5" s="1014"/>
    </row>
    <row r="6" spans="1:7" s="61" customFormat="1" ht="16.5" customHeight="1">
      <c r="A6" s="1035"/>
      <c r="B6" s="1035"/>
      <c r="C6" s="1035"/>
      <c r="D6" s="1035"/>
      <c r="E6" s="1035"/>
      <c r="F6" s="1035"/>
      <c r="G6" s="1035"/>
    </row>
    <row r="7" spans="1:7" s="61" customFormat="1" ht="16.5" customHeight="1">
      <c r="A7" s="1035"/>
      <c r="B7" s="1035"/>
      <c r="C7" s="1035"/>
      <c r="D7" s="1035"/>
      <c r="E7" s="1035"/>
      <c r="F7" s="1035"/>
      <c r="G7" s="1035"/>
    </row>
    <row r="8" spans="1:8" s="61" customFormat="1" ht="66" customHeight="1">
      <c r="A8" s="1033" t="s">
        <v>335</v>
      </c>
      <c r="B8" s="1033"/>
      <c r="C8" s="1033"/>
      <c r="D8" s="1033"/>
      <c r="E8" s="1033"/>
      <c r="F8" s="1033"/>
      <c r="G8" s="1033"/>
      <c r="H8" s="1033"/>
    </row>
    <row r="9" spans="1:8" s="2" customFormat="1" ht="18">
      <c r="A9" s="65"/>
      <c r="B9" s="65"/>
      <c r="C9" s="66"/>
      <c r="D9" s="66"/>
      <c r="E9" s="66"/>
      <c r="F9" s="66"/>
      <c r="G9" s="67"/>
      <c r="H9" s="67" t="s">
        <v>171</v>
      </c>
    </row>
    <row r="10" spans="1:38" s="20" customFormat="1" ht="54" customHeight="1">
      <c r="A10" s="8" t="s">
        <v>173</v>
      </c>
      <c r="B10" s="226" t="s">
        <v>121</v>
      </c>
      <c r="C10" s="9" t="s">
        <v>117</v>
      </c>
      <c r="D10" s="14" t="s">
        <v>118</v>
      </c>
      <c r="E10" s="15" t="s">
        <v>172</v>
      </c>
      <c r="F10" s="16"/>
      <c r="G10" s="17" t="s">
        <v>119</v>
      </c>
      <c r="H10" s="18" t="s">
        <v>230</v>
      </c>
      <c r="I10" s="18" t="s">
        <v>229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</row>
    <row r="11" spans="1:38" s="35" customFormat="1" ht="18.75">
      <c r="A11" s="228" t="s">
        <v>126</v>
      </c>
      <c r="B11" s="27"/>
      <c r="C11" s="28"/>
      <c r="D11" s="29"/>
      <c r="E11" s="30"/>
      <c r="F11" s="31"/>
      <c r="G11" s="32"/>
      <c r="H11" s="33">
        <f>SUM(H13,H47,H54,H65,H75,H83,H89,H99,H105,H111)</f>
        <v>824.5</v>
      </c>
      <c r="I11" s="33">
        <f>SUM(I13,I47,I54,I65,I75,I83,I89,I99,I105,I111)</f>
        <v>557.5</v>
      </c>
      <c r="J11" s="6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s="35" customFormat="1" ht="31.5">
      <c r="A12" s="229" t="s">
        <v>312</v>
      </c>
      <c r="B12" s="266" t="s">
        <v>122</v>
      </c>
      <c r="C12" s="267"/>
      <c r="D12" s="268"/>
      <c r="E12" s="269"/>
      <c r="F12" s="270"/>
      <c r="G12" s="271"/>
      <c r="H12" s="272">
        <f>SUM(H11)</f>
        <v>824.5</v>
      </c>
      <c r="I12" s="272">
        <f>SUM(I11)</f>
        <v>557.5</v>
      </c>
      <c r="J12" s="63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s="35" customFormat="1" ht="18.75">
      <c r="A13" s="230" t="s">
        <v>127</v>
      </c>
      <c r="B13" s="273" t="s">
        <v>122</v>
      </c>
      <c r="C13" s="274" t="s">
        <v>123</v>
      </c>
      <c r="D13" s="275"/>
      <c r="E13" s="276"/>
      <c r="F13" s="277"/>
      <c r="G13" s="278"/>
      <c r="H13" s="279">
        <f>H14+H19+H29+H34</f>
        <v>505.8</v>
      </c>
      <c r="I13" s="279">
        <f>I14+I19+I29+I34</f>
        <v>314.7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s="35" customFormat="1" ht="47.25">
      <c r="A14" s="231" t="s">
        <v>128</v>
      </c>
      <c r="B14" s="280" t="s">
        <v>122</v>
      </c>
      <c r="C14" s="281" t="s">
        <v>123</v>
      </c>
      <c r="D14" s="282" t="s">
        <v>124</v>
      </c>
      <c r="E14" s="283"/>
      <c r="F14" s="284"/>
      <c r="G14" s="285"/>
      <c r="H14" s="286">
        <f aca="true" t="shared" si="0" ref="H14:I17">+H15</f>
        <v>120</v>
      </c>
      <c r="I14" s="286">
        <f t="shared" si="0"/>
        <v>90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s="37" customFormat="1" ht="31.5">
      <c r="A15" s="232" t="s">
        <v>206</v>
      </c>
      <c r="B15" s="287" t="s">
        <v>122</v>
      </c>
      <c r="C15" s="288" t="s">
        <v>123</v>
      </c>
      <c r="D15" s="289" t="s">
        <v>124</v>
      </c>
      <c r="E15" s="290" t="s">
        <v>205</v>
      </c>
      <c r="F15" s="291" t="s">
        <v>175</v>
      </c>
      <c r="G15" s="292"/>
      <c r="H15" s="293">
        <f t="shared" si="0"/>
        <v>120</v>
      </c>
      <c r="I15" s="293">
        <f t="shared" si="0"/>
        <v>90</v>
      </c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</row>
    <row r="16" spans="1:38" s="39" customFormat="1" ht="19.5">
      <c r="A16" s="233" t="s">
        <v>208</v>
      </c>
      <c r="B16" s="294" t="s">
        <v>122</v>
      </c>
      <c r="C16" s="295" t="s">
        <v>123</v>
      </c>
      <c r="D16" s="296" t="s">
        <v>124</v>
      </c>
      <c r="E16" s="297" t="s">
        <v>207</v>
      </c>
      <c r="F16" s="298" t="s">
        <v>175</v>
      </c>
      <c r="G16" s="299"/>
      <c r="H16" s="300">
        <f t="shared" si="0"/>
        <v>120</v>
      </c>
      <c r="I16" s="300">
        <f t="shared" si="0"/>
        <v>90</v>
      </c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</row>
    <row r="17" spans="1:38" s="39" customFormat="1" ht="31.5">
      <c r="A17" s="234" t="s">
        <v>182</v>
      </c>
      <c r="B17" s="301" t="s">
        <v>122</v>
      </c>
      <c r="C17" s="302" t="s">
        <v>123</v>
      </c>
      <c r="D17" s="303" t="s">
        <v>124</v>
      </c>
      <c r="E17" s="304" t="s">
        <v>207</v>
      </c>
      <c r="F17" s="305" t="s">
        <v>181</v>
      </c>
      <c r="G17" s="306"/>
      <c r="H17" s="307">
        <f t="shared" si="0"/>
        <v>120</v>
      </c>
      <c r="I17" s="307">
        <f t="shared" si="0"/>
        <v>90</v>
      </c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</row>
    <row r="18" spans="1:38" s="39" customFormat="1" ht="78.75">
      <c r="A18" s="124" t="s">
        <v>130</v>
      </c>
      <c r="B18" s="308" t="s">
        <v>122</v>
      </c>
      <c r="C18" s="309" t="s">
        <v>123</v>
      </c>
      <c r="D18" s="310" t="s">
        <v>124</v>
      </c>
      <c r="E18" s="311" t="s">
        <v>207</v>
      </c>
      <c r="F18" s="312" t="s">
        <v>181</v>
      </c>
      <c r="G18" s="313" t="s">
        <v>125</v>
      </c>
      <c r="H18" s="314">
        <v>120</v>
      </c>
      <c r="I18" s="314">
        <v>90</v>
      </c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</row>
    <row r="19" spans="1:38" s="39" customFormat="1" ht="63">
      <c r="A19" s="231" t="s">
        <v>137</v>
      </c>
      <c r="B19" s="280" t="s">
        <v>122</v>
      </c>
      <c r="C19" s="281" t="s">
        <v>123</v>
      </c>
      <c r="D19" s="281" t="s">
        <v>129</v>
      </c>
      <c r="E19" s="282"/>
      <c r="F19" s="285"/>
      <c r="G19" s="281"/>
      <c r="H19" s="286">
        <f>SUM(H20,H24)</f>
        <v>146</v>
      </c>
      <c r="I19" s="286">
        <f>SUM(I20,I24)</f>
        <v>82</v>
      </c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</row>
    <row r="20" spans="1:38" s="39" customFormat="1" ht="78.75" hidden="1">
      <c r="A20" s="232" t="s">
        <v>336</v>
      </c>
      <c r="B20" s="287" t="s">
        <v>122</v>
      </c>
      <c r="C20" s="288" t="s">
        <v>123</v>
      </c>
      <c r="D20" s="289" t="s">
        <v>129</v>
      </c>
      <c r="E20" s="315" t="s">
        <v>141</v>
      </c>
      <c r="F20" s="316" t="s">
        <v>175</v>
      </c>
      <c r="G20" s="292"/>
      <c r="H20" s="293">
        <f>+H21</f>
        <v>0</v>
      </c>
      <c r="I20" s="293">
        <f>+I21</f>
        <v>0</v>
      </c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</row>
    <row r="21" spans="1:38" s="39" customFormat="1" ht="110.25" hidden="1">
      <c r="A21" s="235" t="s">
        <v>337</v>
      </c>
      <c r="B21" s="317" t="s">
        <v>122</v>
      </c>
      <c r="C21" s="295" t="s">
        <v>123</v>
      </c>
      <c r="D21" s="296" t="s">
        <v>129</v>
      </c>
      <c r="E21" s="297" t="s">
        <v>198</v>
      </c>
      <c r="F21" s="298" t="s">
        <v>175</v>
      </c>
      <c r="G21" s="299"/>
      <c r="H21" s="300">
        <f>SUM(H22)</f>
        <v>0</v>
      </c>
      <c r="I21" s="300">
        <f>SUM(I22)</f>
        <v>0</v>
      </c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</row>
    <row r="22" spans="1:38" s="39" customFormat="1" ht="31.5" hidden="1">
      <c r="A22" s="234" t="s">
        <v>200</v>
      </c>
      <c r="B22" s="301" t="s">
        <v>122</v>
      </c>
      <c r="C22" s="302" t="s">
        <v>123</v>
      </c>
      <c r="D22" s="303" t="s">
        <v>129</v>
      </c>
      <c r="E22" s="304" t="s">
        <v>198</v>
      </c>
      <c r="F22" s="305" t="s">
        <v>199</v>
      </c>
      <c r="G22" s="306"/>
      <c r="H22" s="307">
        <f>SUM(H23)</f>
        <v>0</v>
      </c>
      <c r="I22" s="307">
        <f>SUM(I23)</f>
        <v>0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</row>
    <row r="23" spans="1:9" s="222" customFormat="1" ht="31.5" hidden="1">
      <c r="A23" s="236" t="s">
        <v>131</v>
      </c>
      <c r="B23" s="318" t="s">
        <v>122</v>
      </c>
      <c r="C23" s="319" t="s">
        <v>123</v>
      </c>
      <c r="D23" s="320" t="s">
        <v>129</v>
      </c>
      <c r="E23" s="321" t="s">
        <v>198</v>
      </c>
      <c r="F23" s="322" t="s">
        <v>199</v>
      </c>
      <c r="G23" s="323" t="s">
        <v>132</v>
      </c>
      <c r="H23" s="324">
        <v>0</v>
      </c>
      <c r="I23" s="324">
        <v>0</v>
      </c>
    </row>
    <row r="24" spans="1:38" s="39" customFormat="1" ht="31.5">
      <c r="A24" s="232" t="s">
        <v>210</v>
      </c>
      <c r="B24" s="287" t="s">
        <v>122</v>
      </c>
      <c r="C24" s="288" t="s">
        <v>123</v>
      </c>
      <c r="D24" s="289" t="s">
        <v>129</v>
      </c>
      <c r="E24" s="315" t="s">
        <v>209</v>
      </c>
      <c r="F24" s="316" t="s">
        <v>175</v>
      </c>
      <c r="G24" s="292"/>
      <c r="H24" s="293">
        <f>+H25</f>
        <v>146</v>
      </c>
      <c r="I24" s="293">
        <f>+I25</f>
        <v>82</v>
      </c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</row>
    <row r="25" spans="1:38" s="39" customFormat="1" ht="31.5">
      <c r="A25" s="233" t="s">
        <v>212</v>
      </c>
      <c r="B25" s="294" t="s">
        <v>122</v>
      </c>
      <c r="C25" s="295" t="s">
        <v>123</v>
      </c>
      <c r="D25" s="296" t="s">
        <v>129</v>
      </c>
      <c r="E25" s="297" t="s">
        <v>211</v>
      </c>
      <c r="F25" s="298" t="s">
        <v>175</v>
      </c>
      <c r="G25" s="299"/>
      <c r="H25" s="300">
        <f>+H26</f>
        <v>146</v>
      </c>
      <c r="I25" s="300">
        <f>+I26</f>
        <v>82</v>
      </c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</row>
    <row r="26" spans="1:9" s="38" customFormat="1" ht="31.5">
      <c r="A26" s="234" t="s">
        <v>182</v>
      </c>
      <c r="B26" s="301" t="s">
        <v>122</v>
      </c>
      <c r="C26" s="302" t="s">
        <v>123</v>
      </c>
      <c r="D26" s="303" t="s">
        <v>129</v>
      </c>
      <c r="E26" s="304" t="s">
        <v>211</v>
      </c>
      <c r="F26" s="305" t="s">
        <v>181</v>
      </c>
      <c r="G26" s="306"/>
      <c r="H26" s="307">
        <f>SUM(H27:H28)</f>
        <v>146</v>
      </c>
      <c r="I26" s="307">
        <f>SUM(I27:I28)</f>
        <v>82</v>
      </c>
    </row>
    <row r="27" spans="1:9" s="38" customFormat="1" ht="78.75">
      <c r="A27" s="237" t="s">
        <v>130</v>
      </c>
      <c r="B27" s="308" t="s">
        <v>122</v>
      </c>
      <c r="C27" s="325" t="s">
        <v>123</v>
      </c>
      <c r="D27" s="310" t="s">
        <v>129</v>
      </c>
      <c r="E27" s="311" t="s">
        <v>211</v>
      </c>
      <c r="F27" s="312" t="s">
        <v>181</v>
      </c>
      <c r="G27" s="313" t="s">
        <v>125</v>
      </c>
      <c r="H27" s="314">
        <v>145</v>
      </c>
      <c r="I27" s="314">
        <v>81</v>
      </c>
    </row>
    <row r="28" spans="1:9" s="38" customFormat="1" ht="19.5">
      <c r="A28" s="237" t="s">
        <v>133</v>
      </c>
      <c r="B28" s="308" t="s">
        <v>122</v>
      </c>
      <c r="C28" s="325" t="s">
        <v>123</v>
      </c>
      <c r="D28" s="310" t="s">
        <v>129</v>
      </c>
      <c r="E28" s="311" t="s">
        <v>211</v>
      </c>
      <c r="F28" s="312" t="s">
        <v>181</v>
      </c>
      <c r="G28" s="313" t="s">
        <v>134</v>
      </c>
      <c r="H28" s="314">
        <v>1</v>
      </c>
      <c r="I28" s="314">
        <v>1</v>
      </c>
    </row>
    <row r="29" spans="1:9" s="34" customFormat="1" ht="18.75" hidden="1">
      <c r="A29" s="238" t="s">
        <v>135</v>
      </c>
      <c r="B29" s="280" t="s">
        <v>122</v>
      </c>
      <c r="C29" s="285" t="s">
        <v>123</v>
      </c>
      <c r="D29" s="281" t="s">
        <v>136</v>
      </c>
      <c r="E29" s="283"/>
      <c r="F29" s="284"/>
      <c r="G29" s="326"/>
      <c r="H29" s="286">
        <f>H30</f>
        <v>0</v>
      </c>
      <c r="I29" s="286">
        <f>I30</f>
        <v>0</v>
      </c>
    </row>
    <row r="30" spans="1:9" s="34" customFormat="1" ht="31.5" hidden="1">
      <c r="A30" s="239" t="s">
        <v>219</v>
      </c>
      <c r="B30" s="327" t="s">
        <v>122</v>
      </c>
      <c r="C30" s="328" t="s">
        <v>123</v>
      </c>
      <c r="D30" s="329" t="s">
        <v>136</v>
      </c>
      <c r="E30" s="330" t="s">
        <v>218</v>
      </c>
      <c r="F30" s="331" t="s">
        <v>175</v>
      </c>
      <c r="G30" s="332"/>
      <c r="H30" s="333">
        <f>H31</f>
        <v>0</v>
      </c>
      <c r="I30" s="333">
        <f>I31</f>
        <v>0</v>
      </c>
    </row>
    <row r="31" spans="1:38" s="39" customFormat="1" ht="19.5" hidden="1">
      <c r="A31" s="233" t="s">
        <v>225</v>
      </c>
      <c r="B31" s="294" t="s">
        <v>122</v>
      </c>
      <c r="C31" s="295" t="s">
        <v>123</v>
      </c>
      <c r="D31" s="296" t="s">
        <v>136</v>
      </c>
      <c r="E31" s="334" t="s">
        <v>224</v>
      </c>
      <c r="F31" s="335" t="s">
        <v>175</v>
      </c>
      <c r="G31" s="299"/>
      <c r="H31" s="300">
        <f>+H32</f>
        <v>0</v>
      </c>
      <c r="I31" s="300">
        <f>+I32</f>
        <v>0</v>
      </c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</row>
    <row r="32" spans="1:38" s="39" customFormat="1" ht="19.5" hidden="1">
      <c r="A32" s="234" t="s">
        <v>227</v>
      </c>
      <c r="B32" s="301" t="s">
        <v>122</v>
      </c>
      <c r="C32" s="302" t="s">
        <v>123</v>
      </c>
      <c r="D32" s="303" t="s">
        <v>136</v>
      </c>
      <c r="E32" s="336" t="s">
        <v>224</v>
      </c>
      <c r="F32" s="337" t="s">
        <v>226</v>
      </c>
      <c r="G32" s="306"/>
      <c r="H32" s="307">
        <f>+H33</f>
        <v>0</v>
      </c>
      <c r="I32" s="307">
        <f>+I33</f>
        <v>0</v>
      </c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</row>
    <row r="33" spans="1:9" s="34" customFormat="1" ht="31.5" hidden="1">
      <c r="A33" s="240" t="s">
        <v>131</v>
      </c>
      <c r="B33" s="338" t="s">
        <v>122</v>
      </c>
      <c r="C33" s="309" t="s">
        <v>123</v>
      </c>
      <c r="D33" s="309" t="s">
        <v>136</v>
      </c>
      <c r="E33" s="339" t="s">
        <v>224</v>
      </c>
      <c r="F33" s="340" t="s">
        <v>226</v>
      </c>
      <c r="G33" s="309" t="s">
        <v>132</v>
      </c>
      <c r="H33" s="341"/>
      <c r="I33" s="341"/>
    </row>
    <row r="34" spans="1:9" s="24" customFormat="1" ht="18.75">
      <c r="A34" s="231" t="s">
        <v>138</v>
      </c>
      <c r="B34" s="280" t="s">
        <v>122</v>
      </c>
      <c r="C34" s="281" t="s">
        <v>123</v>
      </c>
      <c r="D34" s="282" t="s">
        <v>139</v>
      </c>
      <c r="E34" s="342"/>
      <c r="F34" s="343"/>
      <c r="G34" s="285"/>
      <c r="H34" s="286">
        <f>SUM(H35,H39)</f>
        <v>239.8</v>
      </c>
      <c r="I34" s="286">
        <f>SUM(I35,I39)</f>
        <v>142.7</v>
      </c>
    </row>
    <row r="35" spans="1:9" s="40" customFormat="1" ht="31.5">
      <c r="A35" s="241" t="s">
        <v>214</v>
      </c>
      <c r="B35" s="344" t="s">
        <v>122</v>
      </c>
      <c r="C35" s="328" t="s">
        <v>123</v>
      </c>
      <c r="D35" s="345">
        <v>13</v>
      </c>
      <c r="E35" s="346" t="s">
        <v>213</v>
      </c>
      <c r="F35" s="347" t="s">
        <v>175</v>
      </c>
      <c r="G35" s="348"/>
      <c r="H35" s="349">
        <f>+H36</f>
        <v>22</v>
      </c>
      <c r="I35" s="349">
        <f>+I36</f>
        <v>20.7</v>
      </c>
    </row>
    <row r="36" spans="1:9" s="24" customFormat="1" ht="31.5">
      <c r="A36" s="242" t="s">
        <v>314</v>
      </c>
      <c r="B36" s="350" t="s">
        <v>122</v>
      </c>
      <c r="C36" s="351" t="s">
        <v>123</v>
      </c>
      <c r="D36" s="352">
        <v>13</v>
      </c>
      <c r="E36" s="353" t="s">
        <v>215</v>
      </c>
      <c r="F36" s="354" t="s">
        <v>175</v>
      </c>
      <c r="G36" s="351"/>
      <c r="H36" s="355">
        <f>H37</f>
        <v>22</v>
      </c>
      <c r="I36" s="355">
        <f>I37</f>
        <v>20.7</v>
      </c>
    </row>
    <row r="37" spans="1:9" s="24" customFormat="1" ht="31.5">
      <c r="A37" s="243" t="s">
        <v>217</v>
      </c>
      <c r="B37" s="356" t="s">
        <v>122</v>
      </c>
      <c r="C37" s="357" t="s">
        <v>123</v>
      </c>
      <c r="D37" s="358">
        <v>13</v>
      </c>
      <c r="E37" s="359" t="s">
        <v>215</v>
      </c>
      <c r="F37" s="360" t="s">
        <v>216</v>
      </c>
      <c r="G37" s="361"/>
      <c r="H37" s="362">
        <f>H38</f>
        <v>22</v>
      </c>
      <c r="I37" s="362">
        <f>I38</f>
        <v>20.7</v>
      </c>
    </row>
    <row r="38" spans="1:9" s="24" customFormat="1" ht="31.5">
      <c r="A38" s="244" t="s">
        <v>131</v>
      </c>
      <c r="B38" s="308" t="s">
        <v>122</v>
      </c>
      <c r="C38" s="363" t="s">
        <v>123</v>
      </c>
      <c r="D38" s="364">
        <v>13</v>
      </c>
      <c r="E38" s="365" t="s">
        <v>215</v>
      </c>
      <c r="F38" s="366" t="s">
        <v>216</v>
      </c>
      <c r="G38" s="367" t="s">
        <v>132</v>
      </c>
      <c r="H38" s="368">
        <v>22</v>
      </c>
      <c r="I38" s="368">
        <v>20.7</v>
      </c>
    </row>
    <row r="39" spans="1:9" s="24" customFormat="1" ht="31.5">
      <c r="A39" s="245" t="s">
        <v>219</v>
      </c>
      <c r="B39" s="327" t="s">
        <v>122</v>
      </c>
      <c r="C39" s="369" t="s">
        <v>123</v>
      </c>
      <c r="D39" s="370" t="s">
        <v>139</v>
      </c>
      <c r="E39" s="371" t="s">
        <v>218</v>
      </c>
      <c r="F39" s="372" t="s">
        <v>175</v>
      </c>
      <c r="G39" s="369"/>
      <c r="H39" s="333">
        <f>+H40</f>
        <v>217.8</v>
      </c>
      <c r="I39" s="333">
        <f>+I40</f>
        <v>122</v>
      </c>
    </row>
    <row r="40" spans="1:9" s="24" customFormat="1" ht="31.5">
      <c r="A40" s="246" t="s">
        <v>221</v>
      </c>
      <c r="B40" s="373" t="s">
        <v>122</v>
      </c>
      <c r="C40" s="374" t="s">
        <v>123</v>
      </c>
      <c r="D40" s="374" t="s">
        <v>139</v>
      </c>
      <c r="E40" s="375" t="s">
        <v>220</v>
      </c>
      <c r="F40" s="354" t="s">
        <v>175</v>
      </c>
      <c r="G40" s="376"/>
      <c r="H40" s="355">
        <f>+H41+H45</f>
        <v>217.8</v>
      </c>
      <c r="I40" s="355">
        <f>+I41+I45</f>
        <v>122</v>
      </c>
    </row>
    <row r="41" spans="1:255" s="42" customFormat="1" ht="31.5">
      <c r="A41" s="247" t="s">
        <v>178</v>
      </c>
      <c r="B41" s="377" t="s">
        <v>122</v>
      </c>
      <c r="C41" s="378" t="s">
        <v>123</v>
      </c>
      <c r="D41" s="378">
        <v>13</v>
      </c>
      <c r="E41" s="379" t="s">
        <v>220</v>
      </c>
      <c r="F41" s="380" t="s">
        <v>177</v>
      </c>
      <c r="G41" s="378"/>
      <c r="H41" s="381">
        <f>SUM(H42:H44)</f>
        <v>217.8</v>
      </c>
      <c r="I41" s="381">
        <f>SUM(I42:I44)</f>
        <v>122</v>
      </c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43"/>
      <c r="CO41" s="43"/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3"/>
      <c r="DG41" s="43"/>
      <c r="DH41" s="43"/>
      <c r="DI41" s="43"/>
      <c r="DJ41" s="43"/>
      <c r="DK41" s="43"/>
      <c r="DL41" s="43"/>
      <c r="DM41" s="43"/>
      <c r="DN41" s="43"/>
      <c r="DO41" s="43"/>
      <c r="DP41" s="43"/>
      <c r="DQ41" s="43"/>
      <c r="DR41" s="43"/>
      <c r="DS41" s="43"/>
      <c r="DT41" s="43"/>
      <c r="DU41" s="43"/>
      <c r="DV41" s="43"/>
      <c r="DW41" s="43"/>
      <c r="DX41" s="43"/>
      <c r="DY41" s="43"/>
      <c r="DZ41" s="43"/>
      <c r="EA41" s="43"/>
      <c r="EB41" s="43"/>
      <c r="EC41" s="43"/>
      <c r="ED41" s="43"/>
      <c r="EE41" s="43"/>
      <c r="EF41" s="43"/>
      <c r="EG41" s="43"/>
      <c r="EH41" s="43"/>
      <c r="EI41" s="43"/>
      <c r="EJ41" s="43"/>
      <c r="EK41" s="43"/>
      <c r="EL41" s="43"/>
      <c r="EM41" s="43"/>
      <c r="EN41" s="43"/>
      <c r="EO41" s="43"/>
      <c r="EP41" s="43"/>
      <c r="EQ41" s="43"/>
      <c r="ER41" s="43"/>
      <c r="ES41" s="43"/>
      <c r="ET41" s="43"/>
      <c r="EU41" s="43"/>
      <c r="EV41" s="43"/>
      <c r="EW41" s="43"/>
      <c r="EX41" s="43"/>
      <c r="EY41" s="43"/>
      <c r="EZ41" s="43"/>
      <c r="FA41" s="43"/>
      <c r="FB41" s="43"/>
      <c r="FC41" s="43"/>
      <c r="FD41" s="43"/>
      <c r="FE41" s="43"/>
      <c r="FF41" s="43"/>
      <c r="FG41" s="43"/>
      <c r="FH41" s="43"/>
      <c r="FI41" s="43"/>
      <c r="FJ41" s="43"/>
      <c r="FK41" s="43"/>
      <c r="FL41" s="43"/>
      <c r="FM41" s="43"/>
      <c r="FN41" s="43"/>
      <c r="FO41" s="43"/>
      <c r="FP41" s="43"/>
      <c r="FQ41" s="43"/>
      <c r="FR41" s="43"/>
      <c r="FS41" s="43"/>
      <c r="FT41" s="43"/>
      <c r="FU41" s="43"/>
      <c r="FV41" s="43"/>
      <c r="FW41" s="43"/>
      <c r="FX41" s="43"/>
      <c r="FY41" s="43"/>
      <c r="FZ41" s="43"/>
      <c r="GA41" s="43"/>
      <c r="GB41" s="43"/>
      <c r="GC41" s="43"/>
      <c r="GD41" s="43"/>
      <c r="GE41" s="43"/>
      <c r="GF41" s="43"/>
      <c r="GG41" s="43"/>
      <c r="GH41" s="43"/>
      <c r="GI41" s="43"/>
      <c r="GJ41" s="43"/>
      <c r="GK41" s="43"/>
      <c r="GL41" s="43"/>
      <c r="GM41" s="43"/>
      <c r="GN41" s="43"/>
      <c r="GO41" s="43"/>
      <c r="GP41" s="43"/>
      <c r="GQ41" s="43"/>
      <c r="GR41" s="43"/>
      <c r="GS41" s="43"/>
      <c r="GT41" s="43"/>
      <c r="GU41" s="43"/>
      <c r="GV41" s="43"/>
      <c r="GW41" s="43"/>
      <c r="GX41" s="43"/>
      <c r="GY41" s="43"/>
      <c r="GZ41" s="43"/>
      <c r="HA41" s="43"/>
      <c r="HB41" s="43"/>
      <c r="HC41" s="43"/>
      <c r="HD41" s="43"/>
      <c r="HE41" s="43"/>
      <c r="HF41" s="43"/>
      <c r="HG41" s="43"/>
      <c r="HH41" s="43"/>
      <c r="HI41" s="43"/>
      <c r="HJ41" s="43"/>
      <c r="HK41" s="43"/>
      <c r="HL41" s="43"/>
      <c r="HM41" s="43"/>
      <c r="HN41" s="43"/>
      <c r="HO41" s="43"/>
      <c r="HP41" s="43"/>
      <c r="HQ41" s="43"/>
      <c r="HR41" s="43"/>
      <c r="HS41" s="43"/>
      <c r="HT41" s="43"/>
      <c r="HU41" s="43"/>
      <c r="HV41" s="43"/>
      <c r="HW41" s="43"/>
      <c r="HX41" s="43"/>
      <c r="HY41" s="43"/>
      <c r="HZ41" s="43"/>
      <c r="IA41" s="43"/>
      <c r="IB41" s="43"/>
      <c r="IC41" s="43"/>
      <c r="ID41" s="43"/>
      <c r="IE41" s="43"/>
      <c r="IF41" s="43"/>
      <c r="IG41" s="43"/>
      <c r="IH41" s="43"/>
      <c r="II41" s="43"/>
      <c r="IJ41" s="43"/>
      <c r="IK41" s="43"/>
      <c r="IL41" s="43"/>
      <c r="IM41" s="43"/>
      <c r="IN41" s="43"/>
      <c r="IO41" s="43"/>
      <c r="IP41" s="43"/>
      <c r="IQ41" s="43"/>
      <c r="IR41" s="43"/>
      <c r="IS41" s="43"/>
      <c r="IT41" s="43"/>
      <c r="IU41" s="43"/>
    </row>
    <row r="42" spans="1:255" s="42" customFormat="1" ht="78.75">
      <c r="A42" s="125" t="s">
        <v>130</v>
      </c>
      <c r="B42" s="382" t="s">
        <v>122</v>
      </c>
      <c r="C42" s="383" t="s">
        <v>123</v>
      </c>
      <c r="D42" s="383">
        <v>13</v>
      </c>
      <c r="E42" s="365" t="s">
        <v>220</v>
      </c>
      <c r="F42" s="366" t="s">
        <v>177</v>
      </c>
      <c r="G42" s="383" t="s">
        <v>125</v>
      </c>
      <c r="H42" s="384">
        <v>217.8</v>
      </c>
      <c r="I42" s="384">
        <v>122</v>
      </c>
      <c r="J42" s="44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3"/>
      <c r="CO42" s="43"/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DX42" s="43"/>
      <c r="DY42" s="43"/>
      <c r="DZ42" s="43"/>
      <c r="EA42" s="43"/>
      <c r="EB42" s="43"/>
      <c r="EC42" s="43"/>
      <c r="ED42" s="43"/>
      <c r="EE42" s="43"/>
      <c r="EF42" s="43"/>
      <c r="EG42" s="43"/>
      <c r="EH42" s="43"/>
      <c r="EI42" s="43"/>
      <c r="EJ42" s="43"/>
      <c r="EK42" s="43"/>
      <c r="EL42" s="43"/>
      <c r="EM42" s="43"/>
      <c r="EN42" s="43"/>
      <c r="EO42" s="43"/>
      <c r="EP42" s="43"/>
      <c r="EQ42" s="43"/>
      <c r="ER42" s="43"/>
      <c r="ES42" s="43"/>
      <c r="ET42" s="43"/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  <c r="FK42" s="43"/>
      <c r="FL42" s="43"/>
      <c r="FM42" s="43"/>
      <c r="FN42" s="43"/>
      <c r="FO42" s="43"/>
      <c r="FP42" s="43"/>
      <c r="FQ42" s="43"/>
      <c r="FR42" s="43"/>
      <c r="FS42" s="43"/>
      <c r="FT42" s="43"/>
      <c r="FU42" s="43"/>
      <c r="FV42" s="43"/>
      <c r="FW42" s="43"/>
      <c r="FX42" s="43"/>
      <c r="FY42" s="43"/>
      <c r="FZ42" s="43"/>
      <c r="GA42" s="43"/>
      <c r="GB42" s="43"/>
      <c r="GC42" s="43"/>
      <c r="GD42" s="43"/>
      <c r="GE42" s="43"/>
      <c r="GF42" s="43"/>
      <c r="GG42" s="43"/>
      <c r="GH42" s="43"/>
      <c r="GI42" s="43"/>
      <c r="GJ42" s="43"/>
      <c r="GK42" s="43"/>
      <c r="GL42" s="43"/>
      <c r="GM42" s="43"/>
      <c r="GN42" s="43"/>
      <c r="GO42" s="43"/>
      <c r="GP42" s="43"/>
      <c r="GQ42" s="43"/>
      <c r="GR42" s="43"/>
      <c r="GS42" s="43"/>
      <c r="GT42" s="43"/>
      <c r="GU42" s="43"/>
      <c r="GV42" s="43"/>
      <c r="GW42" s="43"/>
      <c r="GX42" s="43"/>
      <c r="GY42" s="43"/>
      <c r="GZ42" s="43"/>
      <c r="HA42" s="43"/>
      <c r="HB42" s="43"/>
      <c r="HC42" s="43"/>
      <c r="HD42" s="43"/>
      <c r="HE42" s="43"/>
      <c r="HF42" s="43"/>
      <c r="HG42" s="43"/>
      <c r="HH42" s="43"/>
      <c r="HI42" s="43"/>
      <c r="HJ42" s="43"/>
      <c r="HK42" s="43"/>
      <c r="HL42" s="43"/>
      <c r="HM42" s="43"/>
      <c r="HN42" s="43"/>
      <c r="HO42" s="43"/>
      <c r="HP42" s="43"/>
      <c r="HQ42" s="43"/>
      <c r="HR42" s="43"/>
      <c r="HS42" s="43"/>
      <c r="HT42" s="43"/>
      <c r="HU42" s="43"/>
      <c r="HV42" s="43"/>
      <c r="H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</row>
    <row r="43" spans="1:255" s="42" customFormat="1" ht="31.5" hidden="1">
      <c r="A43" s="248" t="s">
        <v>131</v>
      </c>
      <c r="B43" s="385" t="s">
        <v>122</v>
      </c>
      <c r="C43" s="383" t="s">
        <v>123</v>
      </c>
      <c r="D43" s="383">
        <v>13</v>
      </c>
      <c r="E43" s="365" t="s">
        <v>220</v>
      </c>
      <c r="F43" s="366" t="s">
        <v>177</v>
      </c>
      <c r="G43" s="383" t="s">
        <v>132</v>
      </c>
      <c r="H43" s="386">
        <v>0</v>
      </c>
      <c r="I43" s="386">
        <v>0</v>
      </c>
      <c r="J43" s="44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3"/>
      <c r="DG43" s="43"/>
      <c r="DH43" s="43"/>
      <c r="DI43" s="43"/>
      <c r="DJ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  <c r="DV43" s="43"/>
      <c r="DW43" s="43"/>
      <c r="DX43" s="43"/>
      <c r="DY43" s="43"/>
      <c r="DZ43" s="43"/>
      <c r="EA43" s="43"/>
      <c r="EB43" s="43"/>
      <c r="EC43" s="43"/>
      <c r="ED43" s="43"/>
      <c r="EE43" s="43"/>
      <c r="EF43" s="43"/>
      <c r="EG43" s="43"/>
      <c r="EH43" s="43"/>
      <c r="EI43" s="43"/>
      <c r="EJ43" s="43"/>
      <c r="EK43" s="43"/>
      <c r="EL43" s="43"/>
      <c r="EM43" s="43"/>
      <c r="EN43" s="43"/>
      <c r="EO43" s="43"/>
      <c r="EP43" s="43"/>
      <c r="EQ43" s="43"/>
      <c r="ER43" s="43"/>
      <c r="ES43" s="43"/>
      <c r="ET43" s="43"/>
      <c r="EU43" s="43"/>
      <c r="EV43" s="43"/>
      <c r="EW43" s="43"/>
      <c r="EX43" s="43"/>
      <c r="EY43" s="43"/>
      <c r="EZ43" s="43"/>
      <c r="FA43" s="43"/>
      <c r="FB43" s="43"/>
      <c r="FC43" s="43"/>
      <c r="FD43" s="43"/>
      <c r="FE43" s="43"/>
      <c r="FF43" s="43"/>
      <c r="FG43" s="43"/>
      <c r="FH43" s="43"/>
      <c r="FI43" s="43"/>
      <c r="FJ43" s="43"/>
      <c r="FK43" s="43"/>
      <c r="FL43" s="43"/>
      <c r="FM43" s="43"/>
      <c r="FN43" s="43"/>
      <c r="FO43" s="43"/>
      <c r="FP43" s="43"/>
      <c r="FQ43" s="43"/>
      <c r="FR43" s="43"/>
      <c r="FS43" s="43"/>
      <c r="FT43" s="43"/>
      <c r="FU43" s="43"/>
      <c r="FV43" s="43"/>
      <c r="FW43" s="43"/>
      <c r="FX43" s="43"/>
      <c r="FY43" s="43"/>
      <c r="FZ43" s="43"/>
      <c r="GA43" s="43"/>
      <c r="GB43" s="43"/>
      <c r="GC43" s="43"/>
      <c r="GD43" s="43"/>
      <c r="GE43" s="43"/>
      <c r="GF43" s="43"/>
      <c r="GG43" s="43"/>
      <c r="GH43" s="43"/>
      <c r="GI43" s="43"/>
      <c r="GJ43" s="43"/>
      <c r="GK43" s="43"/>
      <c r="GL43" s="43"/>
      <c r="GM43" s="43"/>
      <c r="GN43" s="43"/>
      <c r="GO43" s="43"/>
      <c r="GP43" s="43"/>
      <c r="GQ43" s="43"/>
      <c r="GR43" s="43"/>
      <c r="GS43" s="43"/>
      <c r="GT43" s="43"/>
      <c r="GU43" s="43"/>
      <c r="GV43" s="43"/>
      <c r="GW43" s="43"/>
      <c r="GX43" s="43"/>
      <c r="GY43" s="43"/>
      <c r="GZ43" s="43"/>
      <c r="HA43" s="43"/>
      <c r="HB43" s="43"/>
      <c r="HC43" s="43"/>
      <c r="HD43" s="43"/>
      <c r="HE43" s="43"/>
      <c r="HF43" s="43"/>
      <c r="HG43" s="43"/>
      <c r="HH43" s="43"/>
      <c r="HI43" s="43"/>
      <c r="HJ43" s="43"/>
      <c r="HK43" s="43"/>
      <c r="HL43" s="43"/>
      <c r="HM43" s="43"/>
      <c r="HN43" s="43"/>
      <c r="HO43" s="43"/>
      <c r="HP43" s="43"/>
      <c r="HQ43" s="43"/>
      <c r="HR43" s="43"/>
      <c r="HS43" s="43"/>
      <c r="HT43" s="43"/>
      <c r="HU43" s="43"/>
      <c r="HV43" s="43"/>
      <c r="HW43" s="43"/>
      <c r="HX43" s="43"/>
      <c r="HY43" s="43"/>
      <c r="HZ43" s="43"/>
      <c r="IA43" s="43"/>
      <c r="IB43" s="43"/>
      <c r="IC43" s="43"/>
      <c r="ID43" s="43"/>
      <c r="IE43" s="43"/>
      <c r="IF43" s="43"/>
      <c r="IG43" s="43"/>
      <c r="IH43" s="43"/>
      <c r="II43" s="43"/>
      <c r="IJ43" s="43"/>
      <c r="IK43" s="43"/>
      <c r="IL43" s="43"/>
      <c r="IM43" s="43"/>
      <c r="IN43" s="43"/>
      <c r="IO43" s="43"/>
      <c r="IP43" s="43"/>
      <c r="IQ43" s="43"/>
      <c r="IR43" s="43"/>
      <c r="IS43" s="43"/>
      <c r="IT43" s="43"/>
      <c r="IU43" s="43"/>
    </row>
    <row r="44" spans="1:255" s="42" customFormat="1" ht="19.5" hidden="1">
      <c r="A44" s="125" t="s">
        <v>133</v>
      </c>
      <c r="B44" s="387" t="s">
        <v>122</v>
      </c>
      <c r="C44" s="383" t="s">
        <v>123</v>
      </c>
      <c r="D44" s="383">
        <v>13</v>
      </c>
      <c r="E44" s="365" t="s">
        <v>220</v>
      </c>
      <c r="F44" s="366" t="s">
        <v>177</v>
      </c>
      <c r="G44" s="383" t="s">
        <v>134</v>
      </c>
      <c r="H44" s="384">
        <v>0</v>
      </c>
      <c r="I44" s="384">
        <v>0</v>
      </c>
      <c r="J44" s="44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3"/>
      <c r="DG44" s="43"/>
      <c r="DH44" s="43"/>
      <c r="DI44" s="43"/>
      <c r="DJ44" s="43"/>
      <c r="DK44" s="43"/>
      <c r="DL44" s="43"/>
      <c r="DM44" s="43"/>
      <c r="DN44" s="43"/>
      <c r="DO44" s="43"/>
      <c r="DP44" s="43"/>
      <c r="DQ44" s="43"/>
      <c r="DR44" s="43"/>
      <c r="DS44" s="43"/>
      <c r="DT44" s="43"/>
      <c r="DU44" s="43"/>
      <c r="DV44" s="43"/>
      <c r="DW44" s="43"/>
      <c r="DX44" s="43"/>
      <c r="DY44" s="43"/>
      <c r="DZ44" s="43"/>
      <c r="EA44" s="43"/>
      <c r="EB44" s="43"/>
      <c r="EC44" s="43"/>
      <c r="ED44" s="43"/>
      <c r="EE44" s="43"/>
      <c r="EF44" s="43"/>
      <c r="EG44" s="43"/>
      <c r="EH44" s="43"/>
      <c r="EI44" s="43"/>
      <c r="EJ44" s="43"/>
      <c r="EK44" s="43"/>
      <c r="EL44" s="43"/>
      <c r="EM44" s="43"/>
      <c r="EN44" s="43"/>
      <c r="EO44" s="43"/>
      <c r="EP44" s="43"/>
      <c r="EQ44" s="43"/>
      <c r="ER44" s="43"/>
      <c r="ES44" s="43"/>
      <c r="ET44" s="43"/>
      <c r="EU44" s="43"/>
      <c r="EV44" s="43"/>
      <c r="EW44" s="43"/>
      <c r="EX44" s="43"/>
      <c r="EY44" s="43"/>
      <c r="EZ44" s="43"/>
      <c r="FA44" s="43"/>
      <c r="FB44" s="43"/>
      <c r="FC44" s="43"/>
      <c r="FD44" s="43"/>
      <c r="FE44" s="43"/>
      <c r="FF44" s="43"/>
      <c r="FG44" s="43"/>
      <c r="FH44" s="43"/>
      <c r="FI44" s="43"/>
      <c r="FJ44" s="43"/>
      <c r="FK44" s="43"/>
      <c r="FL44" s="43"/>
      <c r="FM44" s="43"/>
      <c r="FN44" s="43"/>
      <c r="FO44" s="43"/>
      <c r="FP44" s="43"/>
      <c r="FQ44" s="43"/>
      <c r="FR44" s="43"/>
      <c r="FS44" s="43"/>
      <c r="FT44" s="43"/>
      <c r="FU44" s="43"/>
      <c r="FV44" s="43"/>
      <c r="FW44" s="43"/>
      <c r="FX44" s="43"/>
      <c r="FY44" s="43"/>
      <c r="FZ44" s="43"/>
      <c r="GA44" s="43"/>
      <c r="GB44" s="43"/>
      <c r="GC44" s="43"/>
      <c r="GD44" s="43"/>
      <c r="GE44" s="43"/>
      <c r="GF44" s="43"/>
      <c r="GG44" s="43"/>
      <c r="GH44" s="43"/>
      <c r="GI44" s="43"/>
      <c r="GJ44" s="43"/>
      <c r="GK44" s="43"/>
      <c r="GL44" s="43"/>
      <c r="GM44" s="43"/>
      <c r="GN44" s="43"/>
      <c r="GO44" s="43"/>
      <c r="GP44" s="43"/>
      <c r="GQ44" s="43"/>
      <c r="GR44" s="43"/>
      <c r="GS44" s="43"/>
      <c r="GT44" s="43"/>
      <c r="GU44" s="43"/>
      <c r="GV44" s="43"/>
      <c r="GW44" s="43"/>
      <c r="GX44" s="43"/>
      <c r="GY44" s="43"/>
      <c r="GZ44" s="43"/>
      <c r="HA44" s="43"/>
      <c r="HB44" s="43"/>
      <c r="HC44" s="43"/>
      <c r="HD44" s="43"/>
      <c r="HE44" s="43"/>
      <c r="HF44" s="43"/>
      <c r="HG44" s="43"/>
      <c r="HH44" s="43"/>
      <c r="HI44" s="43"/>
      <c r="HJ44" s="43"/>
      <c r="HK44" s="43"/>
      <c r="HL44" s="43"/>
      <c r="HM44" s="43"/>
      <c r="HN44" s="43"/>
      <c r="HO44" s="43"/>
      <c r="HP44" s="43"/>
      <c r="HQ44" s="43"/>
      <c r="HR44" s="43"/>
      <c r="HS44" s="43"/>
      <c r="HT44" s="43"/>
      <c r="HU44" s="43"/>
      <c r="HV44" s="43"/>
      <c r="HW44" s="43"/>
      <c r="HX44" s="43"/>
      <c r="HY44" s="43"/>
      <c r="HZ44" s="43"/>
      <c r="IA44" s="43"/>
      <c r="IB44" s="43"/>
      <c r="IC44" s="43"/>
      <c r="ID44" s="43"/>
      <c r="IE44" s="43"/>
      <c r="IF44" s="43"/>
      <c r="IG44" s="43"/>
      <c r="IH44" s="43"/>
      <c r="II44" s="43"/>
      <c r="IJ44" s="43"/>
      <c r="IK44" s="43"/>
      <c r="IL44" s="43"/>
      <c r="IM44" s="43"/>
      <c r="IN44" s="43"/>
      <c r="IO44" s="43"/>
      <c r="IP44" s="43"/>
      <c r="IQ44" s="43"/>
      <c r="IR44" s="43"/>
      <c r="IS44" s="43"/>
      <c r="IT44" s="43"/>
      <c r="IU44" s="43"/>
    </row>
    <row r="45" spans="1:255" s="42" customFormat="1" ht="31.5" hidden="1">
      <c r="A45" s="247" t="s">
        <v>303</v>
      </c>
      <c r="B45" s="377" t="s">
        <v>122</v>
      </c>
      <c r="C45" s="388" t="s">
        <v>123</v>
      </c>
      <c r="D45" s="388">
        <v>13</v>
      </c>
      <c r="E45" s="389" t="s">
        <v>220</v>
      </c>
      <c r="F45" s="390" t="s">
        <v>302</v>
      </c>
      <c r="G45" s="391"/>
      <c r="H45" s="392">
        <f>SUM(H46)</f>
        <v>0</v>
      </c>
      <c r="I45" s="392">
        <f>SUM(I46)</f>
        <v>0</v>
      </c>
      <c r="J45" s="44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43"/>
      <c r="CO45" s="43"/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3"/>
      <c r="DG45" s="43"/>
      <c r="DH45" s="43"/>
      <c r="DI45" s="43"/>
      <c r="DJ45" s="43"/>
      <c r="DK45" s="43"/>
      <c r="DL45" s="43"/>
      <c r="DM45" s="43"/>
      <c r="DN45" s="43"/>
      <c r="DO45" s="43"/>
      <c r="DP45" s="43"/>
      <c r="DQ45" s="43"/>
      <c r="DR45" s="43"/>
      <c r="DS45" s="43"/>
      <c r="DT45" s="43"/>
      <c r="DU45" s="43"/>
      <c r="DV45" s="43"/>
      <c r="DW45" s="43"/>
      <c r="DX45" s="43"/>
      <c r="DY45" s="43"/>
      <c r="DZ45" s="43"/>
      <c r="EA45" s="43"/>
      <c r="EB45" s="43"/>
      <c r="EC45" s="43"/>
      <c r="ED45" s="43"/>
      <c r="EE45" s="43"/>
      <c r="EF45" s="43"/>
      <c r="EG45" s="43"/>
      <c r="EH45" s="43"/>
      <c r="EI45" s="43"/>
      <c r="EJ45" s="43"/>
      <c r="EK45" s="43"/>
      <c r="EL45" s="43"/>
      <c r="EM45" s="43"/>
      <c r="EN45" s="43"/>
      <c r="EO45" s="43"/>
      <c r="EP45" s="43"/>
      <c r="EQ45" s="43"/>
      <c r="ER45" s="43"/>
      <c r="ES45" s="43"/>
      <c r="ET45" s="43"/>
      <c r="EU45" s="43"/>
      <c r="EV45" s="43"/>
      <c r="EW45" s="43"/>
      <c r="EX45" s="43"/>
      <c r="EY45" s="43"/>
      <c r="EZ45" s="43"/>
      <c r="FA45" s="43"/>
      <c r="FB45" s="43"/>
      <c r="FC45" s="43"/>
      <c r="FD45" s="43"/>
      <c r="FE45" s="43"/>
      <c r="FF45" s="43"/>
      <c r="FG45" s="43"/>
      <c r="FH45" s="43"/>
      <c r="FI45" s="43"/>
      <c r="FJ45" s="43"/>
      <c r="FK45" s="43"/>
      <c r="FL45" s="43"/>
      <c r="FM45" s="43"/>
      <c r="FN45" s="43"/>
      <c r="FO45" s="43"/>
      <c r="FP45" s="43"/>
      <c r="FQ45" s="43"/>
      <c r="FR45" s="43"/>
      <c r="FS45" s="43"/>
      <c r="FT45" s="43"/>
      <c r="FU45" s="43"/>
      <c r="FV45" s="43"/>
      <c r="FW45" s="43"/>
      <c r="FX45" s="43"/>
      <c r="FY45" s="43"/>
      <c r="FZ45" s="43"/>
      <c r="GA45" s="43"/>
      <c r="GB45" s="43"/>
      <c r="GC45" s="43"/>
      <c r="GD45" s="43"/>
      <c r="GE45" s="43"/>
      <c r="GF45" s="43"/>
      <c r="GG45" s="43"/>
      <c r="GH45" s="43"/>
      <c r="GI45" s="43"/>
      <c r="GJ45" s="43"/>
      <c r="GK45" s="43"/>
      <c r="GL45" s="43"/>
      <c r="GM45" s="43"/>
      <c r="GN45" s="43"/>
      <c r="GO45" s="43"/>
      <c r="GP45" s="43"/>
      <c r="GQ45" s="43"/>
      <c r="GR45" s="43"/>
      <c r="GS45" s="43"/>
      <c r="GT45" s="43"/>
      <c r="GU45" s="43"/>
      <c r="GV45" s="43"/>
      <c r="GW45" s="43"/>
      <c r="GX45" s="43"/>
      <c r="GY45" s="43"/>
      <c r="GZ45" s="43"/>
      <c r="HA45" s="43"/>
      <c r="HB45" s="43"/>
      <c r="HC45" s="43"/>
      <c r="HD45" s="43"/>
      <c r="HE45" s="43"/>
      <c r="HF45" s="43"/>
      <c r="HG45" s="43"/>
      <c r="HH45" s="43"/>
      <c r="HI45" s="43"/>
      <c r="HJ45" s="43"/>
      <c r="HK45" s="43"/>
      <c r="HL45" s="43"/>
      <c r="HM45" s="43"/>
      <c r="HN45" s="43"/>
      <c r="HO45" s="43"/>
      <c r="HP45" s="43"/>
      <c r="HQ45" s="43"/>
      <c r="HR45" s="43"/>
      <c r="HS45" s="43"/>
      <c r="HT45" s="43"/>
      <c r="HU45" s="43"/>
      <c r="HV45" s="43"/>
      <c r="HW45" s="43"/>
      <c r="HX45" s="43"/>
      <c r="HY45" s="43"/>
      <c r="HZ45" s="43"/>
      <c r="IA45" s="43"/>
      <c r="IB45" s="43"/>
      <c r="IC45" s="43"/>
      <c r="ID45" s="43"/>
      <c r="IE45" s="43"/>
      <c r="IF45" s="43"/>
      <c r="IG45" s="43"/>
      <c r="IH45" s="43"/>
      <c r="II45" s="43"/>
      <c r="IJ45" s="43"/>
      <c r="IK45" s="43"/>
      <c r="IL45" s="43"/>
      <c r="IM45" s="43"/>
      <c r="IN45" s="43"/>
      <c r="IO45" s="43"/>
      <c r="IP45" s="43"/>
      <c r="IQ45" s="43"/>
      <c r="IR45" s="43"/>
      <c r="IS45" s="43"/>
      <c r="IT45" s="43"/>
      <c r="IU45" s="43"/>
    </row>
    <row r="46" spans="1:255" s="42" customFormat="1" ht="31.5" hidden="1">
      <c r="A46" s="248" t="s">
        <v>131</v>
      </c>
      <c r="B46" s="385" t="s">
        <v>122</v>
      </c>
      <c r="C46" s="383" t="s">
        <v>123</v>
      </c>
      <c r="D46" s="383">
        <v>13</v>
      </c>
      <c r="E46" s="365" t="s">
        <v>220</v>
      </c>
      <c r="F46" s="366" t="s">
        <v>302</v>
      </c>
      <c r="G46" s="393" t="s">
        <v>132</v>
      </c>
      <c r="H46" s="384">
        <v>0</v>
      </c>
      <c r="I46" s="384">
        <v>0</v>
      </c>
      <c r="J46" s="44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  <c r="BR46" s="43"/>
      <c r="BS46" s="43"/>
      <c r="BT46" s="43"/>
      <c r="BU46" s="43"/>
      <c r="BV46" s="43"/>
      <c r="BW46" s="43"/>
      <c r="BX46" s="43"/>
      <c r="BY46" s="43"/>
      <c r="BZ46" s="43"/>
      <c r="CA46" s="43"/>
      <c r="CB46" s="43"/>
      <c r="CC46" s="43"/>
      <c r="CD46" s="43"/>
      <c r="CE46" s="43"/>
      <c r="CF46" s="43"/>
      <c r="CG46" s="43"/>
      <c r="CH46" s="43"/>
      <c r="CI46" s="43"/>
      <c r="CJ46" s="43"/>
      <c r="CK46" s="43"/>
      <c r="CL46" s="43"/>
      <c r="CM46" s="43"/>
      <c r="CN46" s="43"/>
      <c r="CO46" s="43"/>
      <c r="CP46" s="43"/>
      <c r="CQ46" s="43"/>
      <c r="CR46" s="43"/>
      <c r="CS46" s="43"/>
      <c r="CT46" s="43"/>
      <c r="CU46" s="43"/>
      <c r="CV46" s="43"/>
      <c r="CW46" s="43"/>
      <c r="CX46" s="43"/>
      <c r="CY46" s="43"/>
      <c r="CZ46" s="43"/>
      <c r="DA46" s="43"/>
      <c r="DB46" s="43"/>
      <c r="DC46" s="43"/>
      <c r="DD46" s="43"/>
      <c r="DE46" s="43"/>
      <c r="DF46" s="43"/>
      <c r="DG46" s="43"/>
      <c r="DH46" s="43"/>
      <c r="DI46" s="43"/>
      <c r="DJ46" s="43"/>
      <c r="DK46" s="43"/>
      <c r="DL46" s="43"/>
      <c r="DM46" s="43"/>
      <c r="DN46" s="43"/>
      <c r="DO46" s="43"/>
      <c r="DP46" s="43"/>
      <c r="DQ46" s="43"/>
      <c r="DR46" s="43"/>
      <c r="DS46" s="43"/>
      <c r="DT46" s="43"/>
      <c r="DU46" s="43"/>
      <c r="DV46" s="43"/>
      <c r="DW46" s="43"/>
      <c r="DX46" s="43"/>
      <c r="DY46" s="43"/>
      <c r="DZ46" s="43"/>
      <c r="EA46" s="43"/>
      <c r="EB46" s="43"/>
      <c r="EC46" s="43"/>
      <c r="ED46" s="43"/>
      <c r="EE46" s="43"/>
      <c r="EF46" s="43"/>
      <c r="EG46" s="43"/>
      <c r="EH46" s="43"/>
      <c r="EI46" s="43"/>
      <c r="EJ46" s="43"/>
      <c r="EK46" s="43"/>
      <c r="EL46" s="43"/>
      <c r="EM46" s="43"/>
      <c r="EN46" s="43"/>
      <c r="EO46" s="43"/>
      <c r="EP46" s="43"/>
      <c r="EQ46" s="43"/>
      <c r="ER46" s="43"/>
      <c r="ES46" s="43"/>
      <c r="ET46" s="43"/>
      <c r="EU46" s="43"/>
      <c r="EV46" s="43"/>
      <c r="EW46" s="43"/>
      <c r="EX46" s="43"/>
      <c r="EY46" s="43"/>
      <c r="EZ46" s="43"/>
      <c r="FA46" s="43"/>
      <c r="FB46" s="43"/>
      <c r="FC46" s="43"/>
      <c r="FD46" s="43"/>
      <c r="FE46" s="43"/>
      <c r="FF46" s="43"/>
      <c r="FG46" s="43"/>
      <c r="FH46" s="43"/>
      <c r="FI46" s="43"/>
      <c r="FJ46" s="43"/>
      <c r="FK46" s="43"/>
      <c r="FL46" s="43"/>
      <c r="FM46" s="43"/>
      <c r="FN46" s="43"/>
      <c r="FO46" s="43"/>
      <c r="FP46" s="43"/>
      <c r="FQ46" s="43"/>
      <c r="FR46" s="43"/>
      <c r="FS46" s="43"/>
      <c r="FT46" s="43"/>
      <c r="FU46" s="43"/>
      <c r="FV46" s="43"/>
      <c r="FW46" s="43"/>
      <c r="FX46" s="43"/>
      <c r="FY46" s="43"/>
      <c r="FZ46" s="43"/>
      <c r="GA46" s="43"/>
      <c r="GB46" s="43"/>
      <c r="GC46" s="43"/>
      <c r="GD46" s="43"/>
      <c r="GE46" s="43"/>
      <c r="GF46" s="43"/>
      <c r="GG46" s="43"/>
      <c r="GH46" s="43"/>
      <c r="GI46" s="43"/>
      <c r="GJ46" s="43"/>
      <c r="GK46" s="43"/>
      <c r="GL46" s="43"/>
      <c r="GM46" s="43"/>
      <c r="GN46" s="43"/>
      <c r="GO46" s="43"/>
      <c r="GP46" s="43"/>
      <c r="GQ46" s="43"/>
      <c r="GR46" s="43"/>
      <c r="GS46" s="43"/>
      <c r="GT46" s="43"/>
      <c r="GU46" s="43"/>
      <c r="GV46" s="43"/>
      <c r="GW46" s="43"/>
      <c r="GX46" s="43"/>
      <c r="GY46" s="43"/>
      <c r="GZ46" s="43"/>
      <c r="HA46" s="43"/>
      <c r="HB46" s="43"/>
      <c r="HC46" s="43"/>
      <c r="HD46" s="43"/>
      <c r="HE46" s="43"/>
      <c r="HF46" s="43"/>
      <c r="HG46" s="43"/>
      <c r="HH46" s="43"/>
      <c r="HI46" s="43"/>
      <c r="HJ46" s="43"/>
      <c r="HK46" s="43"/>
      <c r="HL46" s="43"/>
      <c r="HM46" s="43"/>
      <c r="HN46" s="43"/>
      <c r="HO46" s="43"/>
      <c r="HP46" s="43"/>
      <c r="HQ46" s="43"/>
      <c r="HR46" s="43"/>
      <c r="HS46" s="43"/>
      <c r="HT46" s="43"/>
      <c r="HU46" s="43"/>
      <c r="HV46" s="43"/>
      <c r="HW46" s="43"/>
      <c r="HX46" s="43"/>
      <c r="HY46" s="43"/>
      <c r="HZ46" s="43"/>
      <c r="IA46" s="43"/>
      <c r="IB46" s="43"/>
      <c r="IC46" s="43"/>
      <c r="ID46" s="43"/>
      <c r="IE46" s="43"/>
      <c r="IF46" s="43"/>
      <c r="IG46" s="43"/>
      <c r="IH46" s="43"/>
      <c r="II46" s="43"/>
      <c r="IJ46" s="43"/>
      <c r="IK46" s="43"/>
      <c r="IL46" s="43"/>
      <c r="IM46" s="43"/>
      <c r="IN46" s="43"/>
      <c r="IO46" s="43"/>
      <c r="IP46" s="43"/>
      <c r="IQ46" s="43"/>
      <c r="IR46" s="43"/>
      <c r="IS46" s="43"/>
      <c r="IT46" s="43"/>
      <c r="IU46" s="43"/>
    </row>
    <row r="47" spans="1:9" s="24" customFormat="1" ht="18.75">
      <c r="A47" s="249" t="s">
        <v>142</v>
      </c>
      <c r="B47" s="394" t="s">
        <v>122</v>
      </c>
      <c r="C47" s="395" t="s">
        <v>124</v>
      </c>
      <c r="D47" s="396"/>
      <c r="E47" s="397"/>
      <c r="F47" s="398"/>
      <c r="G47" s="399"/>
      <c r="H47" s="279">
        <f>+H48</f>
        <v>70.1</v>
      </c>
      <c r="I47" s="279">
        <f>+I48</f>
        <v>67</v>
      </c>
    </row>
    <row r="48" spans="1:9" s="24" customFormat="1" ht="18.75">
      <c r="A48" s="250" t="s">
        <v>143</v>
      </c>
      <c r="B48" s="400" t="s">
        <v>122</v>
      </c>
      <c r="C48" s="401" t="s">
        <v>124</v>
      </c>
      <c r="D48" s="401" t="s">
        <v>144</v>
      </c>
      <c r="E48" s="402"/>
      <c r="F48" s="403"/>
      <c r="G48" s="401"/>
      <c r="H48" s="286">
        <f aca="true" t="shared" si="1" ref="H48:I50">H49</f>
        <v>70.1</v>
      </c>
      <c r="I48" s="286">
        <f t="shared" si="1"/>
        <v>67</v>
      </c>
    </row>
    <row r="49" spans="1:9" s="40" customFormat="1" ht="31.5">
      <c r="A49" s="245" t="s">
        <v>219</v>
      </c>
      <c r="B49" s="327" t="s">
        <v>122</v>
      </c>
      <c r="C49" s="369" t="s">
        <v>124</v>
      </c>
      <c r="D49" s="370" t="s">
        <v>144</v>
      </c>
      <c r="E49" s="371" t="s">
        <v>218</v>
      </c>
      <c r="F49" s="372" t="s">
        <v>175</v>
      </c>
      <c r="G49" s="369"/>
      <c r="H49" s="333">
        <f t="shared" si="1"/>
        <v>70.1</v>
      </c>
      <c r="I49" s="333">
        <f t="shared" si="1"/>
        <v>67</v>
      </c>
    </row>
    <row r="50" spans="1:9" s="24" customFormat="1" ht="31.5">
      <c r="A50" s="246" t="s">
        <v>221</v>
      </c>
      <c r="B50" s="373" t="s">
        <v>122</v>
      </c>
      <c r="C50" s="374" t="s">
        <v>124</v>
      </c>
      <c r="D50" s="374" t="s">
        <v>144</v>
      </c>
      <c r="E50" s="375" t="s">
        <v>220</v>
      </c>
      <c r="F50" s="354" t="s">
        <v>175</v>
      </c>
      <c r="G50" s="376"/>
      <c r="H50" s="355">
        <f t="shared" si="1"/>
        <v>70.1</v>
      </c>
      <c r="I50" s="355">
        <f t="shared" si="1"/>
        <v>67</v>
      </c>
    </row>
    <row r="51" spans="1:9" s="24" customFormat="1" ht="31.5">
      <c r="A51" s="251" t="s">
        <v>223</v>
      </c>
      <c r="B51" s="404" t="s">
        <v>122</v>
      </c>
      <c r="C51" s="405" t="s">
        <v>124</v>
      </c>
      <c r="D51" s="405" t="s">
        <v>144</v>
      </c>
      <c r="E51" s="406" t="s">
        <v>220</v>
      </c>
      <c r="F51" s="360" t="s">
        <v>366</v>
      </c>
      <c r="G51" s="405"/>
      <c r="H51" s="362">
        <f>SUM(H52:H53)</f>
        <v>70.1</v>
      </c>
      <c r="I51" s="362">
        <f>SUM(I52:I53)</f>
        <v>67</v>
      </c>
    </row>
    <row r="52" spans="1:9" s="24" customFormat="1" ht="78.75" hidden="1">
      <c r="A52" s="124" t="s">
        <v>130</v>
      </c>
      <c r="B52" s="308" t="s">
        <v>122</v>
      </c>
      <c r="C52" s="309" t="s">
        <v>124</v>
      </c>
      <c r="D52" s="309" t="s">
        <v>144</v>
      </c>
      <c r="E52" s="407" t="s">
        <v>220</v>
      </c>
      <c r="F52" s="408" t="s">
        <v>222</v>
      </c>
      <c r="G52" s="309" t="s">
        <v>125</v>
      </c>
      <c r="H52" s="409">
        <v>0</v>
      </c>
      <c r="I52" s="409">
        <v>0</v>
      </c>
    </row>
    <row r="53" spans="1:9" s="24" customFormat="1" ht="31.5">
      <c r="A53" s="124" t="s">
        <v>131</v>
      </c>
      <c r="B53" s="308" t="s">
        <v>122</v>
      </c>
      <c r="C53" s="309" t="s">
        <v>124</v>
      </c>
      <c r="D53" s="309" t="s">
        <v>144</v>
      </c>
      <c r="E53" s="407" t="s">
        <v>220</v>
      </c>
      <c r="F53" s="408" t="s">
        <v>366</v>
      </c>
      <c r="G53" s="309" t="s">
        <v>132</v>
      </c>
      <c r="H53" s="409">
        <v>70.1</v>
      </c>
      <c r="I53" s="409">
        <v>67</v>
      </c>
    </row>
    <row r="54" spans="1:9" s="45" customFormat="1" ht="31.5" hidden="1">
      <c r="A54" s="230" t="s">
        <v>145</v>
      </c>
      <c r="B54" s="273" t="s">
        <v>122</v>
      </c>
      <c r="C54" s="410" t="s">
        <v>144</v>
      </c>
      <c r="D54" s="410"/>
      <c r="E54" s="397"/>
      <c r="F54" s="398"/>
      <c r="G54" s="410"/>
      <c r="H54" s="411">
        <f>+H55+H60</f>
        <v>0</v>
      </c>
      <c r="I54" s="411">
        <f>+I55+I60</f>
        <v>0</v>
      </c>
    </row>
    <row r="55" spans="1:9" s="45" customFormat="1" ht="47.25" hidden="1">
      <c r="A55" s="231" t="s">
        <v>146</v>
      </c>
      <c r="B55" s="280" t="s">
        <v>122</v>
      </c>
      <c r="C55" s="412" t="s">
        <v>144</v>
      </c>
      <c r="D55" s="412" t="s">
        <v>147</v>
      </c>
      <c r="E55" s="402"/>
      <c r="F55" s="403"/>
      <c r="G55" s="281"/>
      <c r="H55" s="286">
        <f>H56</f>
        <v>0</v>
      </c>
      <c r="I55" s="286">
        <f>I56</f>
        <v>0</v>
      </c>
    </row>
    <row r="56" spans="1:9" s="46" customFormat="1" ht="94.5" hidden="1">
      <c r="A56" s="252" t="s">
        <v>316</v>
      </c>
      <c r="B56" s="413" t="s">
        <v>122</v>
      </c>
      <c r="C56" s="414" t="s">
        <v>144</v>
      </c>
      <c r="D56" s="414" t="s">
        <v>147</v>
      </c>
      <c r="E56" s="371" t="s">
        <v>201</v>
      </c>
      <c r="F56" s="372" t="s">
        <v>175</v>
      </c>
      <c r="G56" s="414"/>
      <c r="H56" s="415">
        <f>+H57</f>
        <v>0</v>
      </c>
      <c r="I56" s="415">
        <f>+I57</f>
        <v>0</v>
      </c>
    </row>
    <row r="57" spans="1:9" s="45" customFormat="1" ht="144.75" customHeight="1" hidden="1">
      <c r="A57" s="242" t="s">
        <v>315</v>
      </c>
      <c r="B57" s="350" t="s">
        <v>122</v>
      </c>
      <c r="C57" s="416" t="s">
        <v>144</v>
      </c>
      <c r="D57" s="416" t="s">
        <v>147</v>
      </c>
      <c r="E57" s="375" t="s">
        <v>202</v>
      </c>
      <c r="F57" s="354" t="s">
        <v>175</v>
      </c>
      <c r="G57" s="416"/>
      <c r="H57" s="417">
        <f>+H58</f>
        <v>0</v>
      </c>
      <c r="I57" s="417">
        <f>+I58</f>
        <v>0</v>
      </c>
    </row>
    <row r="58" spans="1:9" s="24" customFormat="1" ht="78.75" hidden="1">
      <c r="A58" s="247" t="s">
        <v>204</v>
      </c>
      <c r="B58" s="356" t="s">
        <v>122</v>
      </c>
      <c r="C58" s="418" t="s">
        <v>144</v>
      </c>
      <c r="D58" s="418" t="s">
        <v>147</v>
      </c>
      <c r="E58" s="406" t="s">
        <v>202</v>
      </c>
      <c r="F58" s="360" t="s">
        <v>203</v>
      </c>
      <c r="G58" s="378"/>
      <c r="H58" s="362">
        <f>SUM(H59:H59)</f>
        <v>0</v>
      </c>
      <c r="I58" s="362">
        <f>SUM(I59:I59)</f>
        <v>0</v>
      </c>
    </row>
    <row r="59" spans="1:9" s="223" customFormat="1" ht="31.5" hidden="1">
      <c r="A59" s="124" t="s">
        <v>131</v>
      </c>
      <c r="B59" s="308" t="s">
        <v>122</v>
      </c>
      <c r="C59" s="419" t="s">
        <v>144</v>
      </c>
      <c r="D59" s="419" t="s">
        <v>147</v>
      </c>
      <c r="E59" s="407" t="s">
        <v>202</v>
      </c>
      <c r="F59" s="408" t="s">
        <v>203</v>
      </c>
      <c r="G59" s="420" t="s">
        <v>132</v>
      </c>
      <c r="H59" s="324">
        <v>0</v>
      </c>
      <c r="I59" s="324">
        <v>0</v>
      </c>
    </row>
    <row r="60" spans="1:9" s="40" customFormat="1" ht="31.5" hidden="1">
      <c r="A60" s="250" t="s">
        <v>148</v>
      </c>
      <c r="B60" s="400" t="s">
        <v>122</v>
      </c>
      <c r="C60" s="401" t="s">
        <v>144</v>
      </c>
      <c r="D60" s="401">
        <v>14</v>
      </c>
      <c r="E60" s="402"/>
      <c r="F60" s="403"/>
      <c r="G60" s="401"/>
      <c r="H60" s="286">
        <f aca="true" t="shared" si="2" ref="H60:I62">+H61</f>
        <v>0</v>
      </c>
      <c r="I60" s="286">
        <f t="shared" si="2"/>
        <v>0</v>
      </c>
    </row>
    <row r="61" spans="1:9" s="40" customFormat="1" ht="94.5" hidden="1">
      <c r="A61" s="252" t="s">
        <v>316</v>
      </c>
      <c r="B61" s="413" t="s">
        <v>122</v>
      </c>
      <c r="C61" s="421" t="s">
        <v>144</v>
      </c>
      <c r="D61" s="421">
        <v>14</v>
      </c>
      <c r="E61" s="371" t="s">
        <v>201</v>
      </c>
      <c r="F61" s="372" t="s">
        <v>175</v>
      </c>
      <c r="G61" s="421"/>
      <c r="H61" s="333">
        <f t="shared" si="2"/>
        <v>0</v>
      </c>
      <c r="I61" s="333">
        <f t="shared" si="2"/>
        <v>0</v>
      </c>
    </row>
    <row r="62" spans="1:9" s="24" customFormat="1" ht="147" customHeight="1" hidden="1">
      <c r="A62" s="242" t="s">
        <v>315</v>
      </c>
      <c r="B62" s="350" t="s">
        <v>122</v>
      </c>
      <c r="C62" s="422" t="s">
        <v>144</v>
      </c>
      <c r="D62" s="422" t="s">
        <v>149</v>
      </c>
      <c r="E62" s="375" t="s">
        <v>202</v>
      </c>
      <c r="F62" s="354" t="s">
        <v>175</v>
      </c>
      <c r="G62" s="422"/>
      <c r="H62" s="355">
        <f t="shared" si="2"/>
        <v>0</v>
      </c>
      <c r="I62" s="355">
        <f t="shared" si="2"/>
        <v>0</v>
      </c>
    </row>
    <row r="63" spans="1:9" s="24" customFormat="1" ht="78.75" hidden="1">
      <c r="A63" s="247" t="s">
        <v>204</v>
      </c>
      <c r="B63" s="356" t="s">
        <v>122</v>
      </c>
      <c r="C63" s="405" t="s">
        <v>144</v>
      </c>
      <c r="D63" s="405">
        <v>14</v>
      </c>
      <c r="E63" s="406" t="s">
        <v>202</v>
      </c>
      <c r="F63" s="360" t="s">
        <v>203</v>
      </c>
      <c r="G63" s="378"/>
      <c r="H63" s="362">
        <f>H64</f>
        <v>0</v>
      </c>
      <c r="I63" s="362">
        <f>I64</f>
        <v>0</v>
      </c>
    </row>
    <row r="64" spans="1:9" s="24" customFormat="1" ht="31.5" hidden="1">
      <c r="A64" s="124" t="s">
        <v>131</v>
      </c>
      <c r="B64" s="308" t="s">
        <v>122</v>
      </c>
      <c r="C64" s="423" t="s">
        <v>144</v>
      </c>
      <c r="D64" s="423">
        <v>14</v>
      </c>
      <c r="E64" s="407" t="s">
        <v>202</v>
      </c>
      <c r="F64" s="408" t="s">
        <v>203</v>
      </c>
      <c r="G64" s="309" t="s">
        <v>132</v>
      </c>
      <c r="H64" s="409">
        <v>0</v>
      </c>
      <c r="I64" s="409">
        <v>0</v>
      </c>
    </row>
    <row r="65" spans="1:9" s="24" customFormat="1" ht="18.75">
      <c r="A65" s="230" t="s">
        <v>150</v>
      </c>
      <c r="B65" s="273" t="s">
        <v>122</v>
      </c>
      <c r="C65" s="274" t="s">
        <v>129</v>
      </c>
      <c r="D65" s="424"/>
      <c r="E65" s="424"/>
      <c r="F65" s="425"/>
      <c r="G65" s="278"/>
      <c r="H65" s="279">
        <f>+H66</f>
        <v>18.6</v>
      </c>
      <c r="I65" s="279">
        <f>+I66</f>
        <v>15</v>
      </c>
    </row>
    <row r="66" spans="1:9" s="24" customFormat="1" ht="18.75">
      <c r="A66" s="253" t="s">
        <v>151</v>
      </c>
      <c r="B66" s="426" t="s">
        <v>122</v>
      </c>
      <c r="C66" s="427" t="s">
        <v>129</v>
      </c>
      <c r="D66" s="428">
        <v>12</v>
      </c>
      <c r="E66" s="429"/>
      <c r="F66" s="430"/>
      <c r="G66" s="431"/>
      <c r="H66" s="432">
        <f>SUM(H71,H67)</f>
        <v>18.6</v>
      </c>
      <c r="I66" s="432">
        <f>SUM(I71,I67)</f>
        <v>15</v>
      </c>
    </row>
    <row r="67" spans="1:38" s="39" customFormat="1" ht="78.75" hidden="1">
      <c r="A67" s="232" t="s">
        <v>317</v>
      </c>
      <c r="B67" s="287" t="s">
        <v>122</v>
      </c>
      <c r="C67" s="288" t="s">
        <v>129</v>
      </c>
      <c r="D67" s="289" t="s">
        <v>152</v>
      </c>
      <c r="E67" s="290" t="s">
        <v>293</v>
      </c>
      <c r="F67" s="291" t="s">
        <v>175</v>
      </c>
      <c r="G67" s="292"/>
      <c r="H67" s="293">
        <f>SUM(H68)</f>
        <v>0</v>
      </c>
      <c r="I67" s="293">
        <f>SUM(I68)</f>
        <v>0</v>
      </c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248" s="38" customFormat="1" ht="110.25" hidden="1">
      <c r="A68" s="254" t="s">
        <v>318</v>
      </c>
      <c r="B68" s="433" t="s">
        <v>122</v>
      </c>
      <c r="C68" s="295" t="s">
        <v>129</v>
      </c>
      <c r="D68" s="296" t="s">
        <v>152</v>
      </c>
      <c r="E68" s="434" t="s">
        <v>294</v>
      </c>
      <c r="F68" s="435" t="s">
        <v>175</v>
      </c>
      <c r="G68" s="436"/>
      <c r="H68" s="437">
        <f>SUM(H69)</f>
        <v>0</v>
      </c>
      <c r="I68" s="437">
        <f>SUM(I69)</f>
        <v>0</v>
      </c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</row>
    <row r="69" spans="1:248" s="48" customFormat="1" ht="47.25" hidden="1">
      <c r="A69" s="255" t="s">
        <v>296</v>
      </c>
      <c r="B69" s="438" t="s">
        <v>122</v>
      </c>
      <c r="C69" s="302" t="s">
        <v>129</v>
      </c>
      <c r="D69" s="303" t="s">
        <v>152</v>
      </c>
      <c r="E69" s="439" t="s">
        <v>294</v>
      </c>
      <c r="F69" s="440" t="s">
        <v>295</v>
      </c>
      <c r="G69" s="441"/>
      <c r="H69" s="307">
        <f>+H70</f>
        <v>0</v>
      </c>
      <c r="I69" s="307">
        <f>+I70</f>
        <v>0</v>
      </c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7"/>
      <c r="AN69" s="47"/>
      <c r="AO69" s="47"/>
      <c r="AP69" s="47"/>
      <c r="AQ69" s="47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47"/>
      <c r="CC69" s="47"/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47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  <c r="DQ69" s="47"/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  <c r="EL69" s="47"/>
      <c r="EM69" s="47"/>
      <c r="EN69" s="47"/>
      <c r="EO69" s="47"/>
      <c r="EP69" s="47"/>
      <c r="EQ69" s="47"/>
      <c r="ER69" s="47"/>
      <c r="ES69" s="47"/>
      <c r="ET69" s="47"/>
      <c r="EU69" s="47"/>
      <c r="EV69" s="47"/>
      <c r="EW69" s="47"/>
      <c r="EX69" s="47"/>
      <c r="EY69" s="47"/>
      <c r="EZ69" s="47"/>
      <c r="FA69" s="47"/>
      <c r="FB69" s="47"/>
      <c r="FC69" s="47"/>
      <c r="FD69" s="47"/>
      <c r="FE69" s="47"/>
      <c r="FF69" s="47"/>
      <c r="FG69" s="47"/>
      <c r="FH69" s="47"/>
      <c r="FI69" s="47"/>
      <c r="FJ69" s="47"/>
      <c r="FK69" s="47"/>
      <c r="FL69" s="47"/>
      <c r="FM69" s="47"/>
      <c r="FN69" s="47"/>
      <c r="FO69" s="47"/>
      <c r="FP69" s="47"/>
      <c r="FQ69" s="47"/>
      <c r="FR69" s="47"/>
      <c r="FS69" s="47"/>
      <c r="FT69" s="47"/>
      <c r="FU69" s="47"/>
      <c r="FV69" s="47"/>
      <c r="FW69" s="47"/>
      <c r="FX69" s="47"/>
      <c r="FY69" s="47"/>
      <c r="FZ69" s="47"/>
      <c r="GA69" s="47"/>
      <c r="GB69" s="47"/>
      <c r="GC69" s="47"/>
      <c r="GD69" s="47"/>
      <c r="GE69" s="47"/>
      <c r="GF69" s="47"/>
      <c r="GG69" s="47"/>
      <c r="GH69" s="47"/>
      <c r="GI69" s="47"/>
      <c r="GJ69" s="47"/>
      <c r="GK69" s="47"/>
      <c r="GL69" s="47"/>
      <c r="GM69" s="47"/>
      <c r="GN69" s="47"/>
      <c r="GO69" s="47"/>
      <c r="GP69" s="47"/>
      <c r="GQ69" s="47"/>
      <c r="GR69" s="47"/>
      <c r="GS69" s="47"/>
      <c r="GT69" s="47"/>
      <c r="GU69" s="47"/>
      <c r="GV69" s="47"/>
      <c r="GW69" s="47"/>
      <c r="GX69" s="47"/>
      <c r="GY69" s="47"/>
      <c r="GZ69" s="47"/>
      <c r="HA69" s="47"/>
      <c r="HB69" s="47"/>
      <c r="HC69" s="47"/>
      <c r="HD69" s="47"/>
      <c r="HE69" s="47"/>
      <c r="HF69" s="47"/>
      <c r="HG69" s="47"/>
      <c r="HH69" s="47"/>
      <c r="HI69" s="47"/>
      <c r="HJ69" s="47"/>
      <c r="HK69" s="47"/>
      <c r="HL69" s="47"/>
      <c r="HM69" s="47"/>
      <c r="HN69" s="47"/>
      <c r="HO69" s="47"/>
      <c r="HP69" s="47"/>
      <c r="HQ69" s="47"/>
      <c r="HR69" s="47"/>
      <c r="HS69" s="47"/>
      <c r="HT69" s="47"/>
      <c r="HU69" s="47"/>
      <c r="HV69" s="47"/>
      <c r="HW69" s="47"/>
      <c r="HX69" s="47"/>
      <c r="HY69" s="47"/>
      <c r="HZ69" s="47"/>
      <c r="IA69" s="47"/>
      <c r="IB69" s="47"/>
      <c r="IC69" s="47"/>
      <c r="ID69" s="47"/>
      <c r="IE69" s="47"/>
      <c r="IF69" s="47"/>
      <c r="IG69" s="47"/>
      <c r="IH69" s="47"/>
      <c r="II69" s="47"/>
      <c r="IJ69" s="47"/>
      <c r="IK69" s="47"/>
      <c r="IL69" s="47"/>
      <c r="IM69" s="47"/>
      <c r="IN69" s="47"/>
    </row>
    <row r="70" spans="1:249" s="36" customFormat="1" ht="31.5" hidden="1">
      <c r="A70" s="124" t="s">
        <v>131</v>
      </c>
      <c r="B70" s="308" t="s">
        <v>122</v>
      </c>
      <c r="C70" s="442" t="s">
        <v>129</v>
      </c>
      <c r="D70" s="443" t="s">
        <v>152</v>
      </c>
      <c r="E70" s="444" t="s">
        <v>294</v>
      </c>
      <c r="F70" s="445" t="s">
        <v>295</v>
      </c>
      <c r="G70" s="446" t="s">
        <v>132</v>
      </c>
      <c r="H70" s="447">
        <v>0</v>
      </c>
      <c r="I70" s="447">
        <v>0</v>
      </c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</row>
    <row r="71" spans="1:38" s="39" customFormat="1" ht="78.75">
      <c r="A71" s="232" t="s">
        <v>319</v>
      </c>
      <c r="B71" s="287" t="s">
        <v>122</v>
      </c>
      <c r="C71" s="288" t="s">
        <v>129</v>
      </c>
      <c r="D71" s="289" t="s">
        <v>152</v>
      </c>
      <c r="E71" s="290" t="s">
        <v>140</v>
      </c>
      <c r="F71" s="291" t="s">
        <v>175</v>
      </c>
      <c r="G71" s="292"/>
      <c r="H71" s="293">
        <f>+H72+H68</f>
        <v>18.6</v>
      </c>
      <c r="I71" s="293">
        <f>+I72+I68</f>
        <v>15</v>
      </c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248" s="38" customFormat="1" ht="110.25">
      <c r="A72" s="254" t="s">
        <v>338</v>
      </c>
      <c r="B72" s="433" t="s">
        <v>122</v>
      </c>
      <c r="C72" s="295" t="s">
        <v>129</v>
      </c>
      <c r="D72" s="296" t="s">
        <v>152</v>
      </c>
      <c r="E72" s="434" t="s">
        <v>186</v>
      </c>
      <c r="F72" s="435" t="s">
        <v>175</v>
      </c>
      <c r="G72" s="436"/>
      <c r="H72" s="437">
        <f>+H73</f>
        <v>18.6</v>
      </c>
      <c r="I72" s="437">
        <f>+I73</f>
        <v>15</v>
      </c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</row>
    <row r="73" spans="1:248" s="38" customFormat="1" ht="19.5">
      <c r="A73" s="255" t="s">
        <v>187</v>
      </c>
      <c r="B73" s="438" t="s">
        <v>122</v>
      </c>
      <c r="C73" s="302" t="s">
        <v>129</v>
      </c>
      <c r="D73" s="303" t="s">
        <v>152</v>
      </c>
      <c r="E73" s="439" t="s">
        <v>186</v>
      </c>
      <c r="F73" s="440" t="s">
        <v>292</v>
      </c>
      <c r="G73" s="441"/>
      <c r="H73" s="307">
        <f>+H74</f>
        <v>18.6</v>
      </c>
      <c r="I73" s="307">
        <f>+I74</f>
        <v>15</v>
      </c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</row>
    <row r="74" spans="1:248" s="38" customFormat="1" ht="31.5">
      <c r="A74" s="124" t="s">
        <v>131</v>
      </c>
      <c r="B74" s="308" t="s">
        <v>122</v>
      </c>
      <c r="C74" s="442" t="s">
        <v>129</v>
      </c>
      <c r="D74" s="443" t="s">
        <v>152</v>
      </c>
      <c r="E74" s="444" t="s">
        <v>186</v>
      </c>
      <c r="F74" s="445" t="s">
        <v>292</v>
      </c>
      <c r="G74" s="446" t="s">
        <v>132</v>
      </c>
      <c r="H74" s="447">
        <v>18.6</v>
      </c>
      <c r="I74" s="447">
        <v>15</v>
      </c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</row>
    <row r="75" spans="1:9" s="40" customFormat="1" ht="18.75">
      <c r="A75" s="249" t="s">
        <v>153</v>
      </c>
      <c r="B75" s="394" t="s">
        <v>122</v>
      </c>
      <c r="C75" s="395" t="s">
        <v>154</v>
      </c>
      <c r="D75" s="395"/>
      <c r="E75" s="448"/>
      <c r="F75" s="449"/>
      <c r="G75" s="395"/>
      <c r="H75" s="450">
        <f>SUM(H76)</f>
        <v>15</v>
      </c>
      <c r="I75" s="450">
        <f>SUM(I76)</f>
        <v>10</v>
      </c>
    </row>
    <row r="76" spans="1:9" s="24" customFormat="1" ht="18.75">
      <c r="A76" s="250" t="s">
        <v>155</v>
      </c>
      <c r="B76" s="400" t="s">
        <v>122</v>
      </c>
      <c r="C76" s="401" t="s">
        <v>154</v>
      </c>
      <c r="D76" s="401" t="s">
        <v>144</v>
      </c>
      <c r="E76" s="451"/>
      <c r="F76" s="452"/>
      <c r="G76" s="401"/>
      <c r="H76" s="453">
        <f>+H77</f>
        <v>15</v>
      </c>
      <c r="I76" s="453">
        <f>+I77</f>
        <v>10</v>
      </c>
    </row>
    <row r="77" spans="1:38" s="51" customFormat="1" ht="78.75">
      <c r="A77" s="256" t="s">
        <v>329</v>
      </c>
      <c r="B77" s="454" t="s">
        <v>122</v>
      </c>
      <c r="C77" s="421" t="s">
        <v>154</v>
      </c>
      <c r="D77" s="455" t="s">
        <v>144</v>
      </c>
      <c r="E77" s="456" t="s">
        <v>188</v>
      </c>
      <c r="F77" s="457" t="s">
        <v>175</v>
      </c>
      <c r="G77" s="458"/>
      <c r="H77" s="459">
        <f>+H78</f>
        <v>15</v>
      </c>
      <c r="I77" s="459">
        <f>+I78</f>
        <v>10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</row>
    <row r="78" spans="1:38" s="39" customFormat="1" ht="126">
      <c r="A78" s="233" t="s">
        <v>339</v>
      </c>
      <c r="B78" s="460" t="s">
        <v>122</v>
      </c>
      <c r="C78" s="295" t="s">
        <v>154</v>
      </c>
      <c r="D78" s="296" t="s">
        <v>144</v>
      </c>
      <c r="E78" s="461" t="s">
        <v>189</v>
      </c>
      <c r="F78" s="462" t="s">
        <v>175</v>
      </c>
      <c r="G78" s="299"/>
      <c r="H78" s="300">
        <f>+H79+H81</f>
        <v>15</v>
      </c>
      <c r="I78" s="300">
        <f>+I79+I81</f>
        <v>10</v>
      </c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9" s="38" customFormat="1" ht="19.5">
      <c r="A79" s="234" t="s">
        <v>191</v>
      </c>
      <c r="B79" s="301" t="s">
        <v>122</v>
      </c>
      <c r="C79" s="302" t="s">
        <v>154</v>
      </c>
      <c r="D79" s="303" t="s">
        <v>144</v>
      </c>
      <c r="E79" s="463" t="s">
        <v>189</v>
      </c>
      <c r="F79" s="464" t="s">
        <v>190</v>
      </c>
      <c r="G79" s="306"/>
      <c r="H79" s="307">
        <f>SUM(H80)</f>
        <v>15</v>
      </c>
      <c r="I79" s="307">
        <f>SUM(I80)</f>
        <v>10</v>
      </c>
    </row>
    <row r="80" spans="1:9" s="38" customFormat="1" ht="31.5">
      <c r="A80" s="257" t="s">
        <v>131</v>
      </c>
      <c r="B80" s="308" t="s">
        <v>122</v>
      </c>
      <c r="C80" s="442" t="s">
        <v>154</v>
      </c>
      <c r="D80" s="443" t="s">
        <v>144</v>
      </c>
      <c r="E80" s="465" t="s">
        <v>189</v>
      </c>
      <c r="F80" s="466" t="s">
        <v>190</v>
      </c>
      <c r="G80" s="313" t="s">
        <v>132</v>
      </c>
      <c r="H80" s="314">
        <v>15</v>
      </c>
      <c r="I80" s="314">
        <v>10</v>
      </c>
    </row>
    <row r="81" spans="1:38" s="39" customFormat="1" ht="19.5" hidden="1">
      <c r="A81" s="234" t="s">
        <v>193</v>
      </c>
      <c r="B81" s="467" t="s">
        <v>122</v>
      </c>
      <c r="C81" s="302"/>
      <c r="D81" s="303"/>
      <c r="E81" s="336" t="s">
        <v>189</v>
      </c>
      <c r="F81" s="337" t="s">
        <v>192</v>
      </c>
      <c r="G81" s="306"/>
      <c r="H81" s="307">
        <f>SUM(H82)</f>
        <v>0</v>
      </c>
      <c r="I81" s="307">
        <f>SUM(I82)</f>
        <v>0</v>
      </c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1:9" s="38" customFormat="1" ht="31.5" hidden="1">
      <c r="A82" s="257" t="s">
        <v>131</v>
      </c>
      <c r="B82" s="308" t="s">
        <v>122</v>
      </c>
      <c r="C82" s="442" t="s">
        <v>154</v>
      </c>
      <c r="D82" s="443" t="s">
        <v>144</v>
      </c>
      <c r="E82" s="465" t="s">
        <v>189</v>
      </c>
      <c r="F82" s="466" t="s">
        <v>192</v>
      </c>
      <c r="G82" s="313" t="s">
        <v>132</v>
      </c>
      <c r="H82" s="314">
        <v>0</v>
      </c>
      <c r="I82" s="314">
        <v>0</v>
      </c>
    </row>
    <row r="83" spans="1:9" s="38" customFormat="1" ht="19.5" hidden="1">
      <c r="A83" s="258" t="s">
        <v>164</v>
      </c>
      <c r="B83" s="468" t="s">
        <v>122</v>
      </c>
      <c r="C83" s="469" t="s">
        <v>136</v>
      </c>
      <c r="D83" s="470"/>
      <c r="E83" s="471"/>
      <c r="F83" s="472"/>
      <c r="G83" s="473"/>
      <c r="H83" s="474">
        <f aca="true" t="shared" si="3" ref="H83:I87">+H84</f>
        <v>0</v>
      </c>
      <c r="I83" s="474">
        <f t="shared" si="3"/>
        <v>0</v>
      </c>
    </row>
    <row r="84" spans="1:9" s="38" customFormat="1" ht="19.5" hidden="1">
      <c r="A84" s="259" t="s">
        <v>165</v>
      </c>
      <c r="B84" s="475" t="s">
        <v>122</v>
      </c>
      <c r="C84" s="427" t="s">
        <v>136</v>
      </c>
      <c r="D84" s="428" t="s">
        <v>136</v>
      </c>
      <c r="E84" s="476"/>
      <c r="F84" s="477"/>
      <c r="G84" s="478"/>
      <c r="H84" s="432">
        <f t="shared" si="3"/>
        <v>0</v>
      </c>
      <c r="I84" s="432">
        <f t="shared" si="3"/>
        <v>0</v>
      </c>
    </row>
    <row r="85" spans="1:9" s="38" customFormat="1" ht="110.25" hidden="1">
      <c r="A85" s="260" t="s">
        <v>297</v>
      </c>
      <c r="B85" s="479" t="s">
        <v>122</v>
      </c>
      <c r="C85" s="414" t="s">
        <v>136</v>
      </c>
      <c r="D85" s="480" t="s">
        <v>136</v>
      </c>
      <c r="E85" s="315" t="s">
        <v>194</v>
      </c>
      <c r="F85" s="316" t="s">
        <v>175</v>
      </c>
      <c r="G85" s="481"/>
      <c r="H85" s="415">
        <f t="shared" si="3"/>
        <v>0</v>
      </c>
      <c r="I85" s="415">
        <f t="shared" si="3"/>
        <v>0</v>
      </c>
    </row>
    <row r="86" spans="1:9" s="38" customFormat="1" ht="110.25" hidden="1">
      <c r="A86" s="261" t="s">
        <v>298</v>
      </c>
      <c r="B86" s="482" t="s">
        <v>122</v>
      </c>
      <c r="C86" s="416" t="s">
        <v>136</v>
      </c>
      <c r="D86" s="483" t="s">
        <v>136</v>
      </c>
      <c r="E86" s="484" t="s">
        <v>166</v>
      </c>
      <c r="F86" s="298" t="s">
        <v>175</v>
      </c>
      <c r="G86" s="485"/>
      <c r="H86" s="417">
        <f t="shared" si="3"/>
        <v>0</v>
      </c>
      <c r="I86" s="417">
        <f t="shared" si="3"/>
        <v>0</v>
      </c>
    </row>
    <row r="87" spans="1:9" s="38" customFormat="1" ht="18.75" customHeight="1" hidden="1">
      <c r="A87" s="243" t="s">
        <v>196</v>
      </c>
      <c r="B87" s="486" t="s">
        <v>122</v>
      </c>
      <c r="C87" s="378" t="s">
        <v>136</v>
      </c>
      <c r="D87" s="487" t="s">
        <v>136</v>
      </c>
      <c r="E87" s="488" t="s">
        <v>166</v>
      </c>
      <c r="F87" s="305" t="s">
        <v>195</v>
      </c>
      <c r="G87" s="391"/>
      <c r="H87" s="381">
        <f t="shared" si="3"/>
        <v>0</v>
      </c>
      <c r="I87" s="381">
        <f t="shared" si="3"/>
        <v>0</v>
      </c>
    </row>
    <row r="88" spans="1:9" s="38" customFormat="1" ht="31.5" hidden="1">
      <c r="A88" s="257" t="s">
        <v>131</v>
      </c>
      <c r="B88" s="308" t="s">
        <v>122</v>
      </c>
      <c r="C88" s="420" t="s">
        <v>136</v>
      </c>
      <c r="D88" s="489" t="s">
        <v>136</v>
      </c>
      <c r="E88" s="490" t="s">
        <v>166</v>
      </c>
      <c r="F88" s="312" t="s">
        <v>195</v>
      </c>
      <c r="G88" s="491" t="s">
        <v>132</v>
      </c>
      <c r="H88" s="386"/>
      <c r="I88" s="386"/>
    </row>
    <row r="89" spans="1:9" s="24" customFormat="1" ht="18.75">
      <c r="A89" s="230" t="s">
        <v>156</v>
      </c>
      <c r="B89" s="273" t="s">
        <v>122</v>
      </c>
      <c r="C89" s="274" t="s">
        <v>157</v>
      </c>
      <c r="D89" s="274"/>
      <c r="E89" s="448"/>
      <c r="F89" s="449"/>
      <c r="G89" s="274"/>
      <c r="H89" s="279">
        <f aca="true" t="shared" si="4" ref="H89:I91">+H90</f>
        <v>192.8</v>
      </c>
      <c r="I89" s="279">
        <f t="shared" si="4"/>
        <v>122.8</v>
      </c>
    </row>
    <row r="90" spans="1:9" s="24" customFormat="1" ht="18.75">
      <c r="A90" s="231" t="s">
        <v>158</v>
      </c>
      <c r="B90" s="280" t="s">
        <v>122</v>
      </c>
      <c r="C90" s="281" t="s">
        <v>157</v>
      </c>
      <c r="D90" s="281" t="s">
        <v>123</v>
      </c>
      <c r="E90" s="342"/>
      <c r="F90" s="343"/>
      <c r="G90" s="281"/>
      <c r="H90" s="286">
        <f t="shared" si="4"/>
        <v>192.8</v>
      </c>
      <c r="I90" s="286">
        <f t="shared" si="4"/>
        <v>122.8</v>
      </c>
    </row>
    <row r="91" spans="1:9" s="24" customFormat="1" ht="63">
      <c r="A91" s="252" t="s">
        <v>331</v>
      </c>
      <c r="B91" s="413" t="s">
        <v>122</v>
      </c>
      <c r="C91" s="414" t="s">
        <v>157</v>
      </c>
      <c r="D91" s="414" t="s">
        <v>123</v>
      </c>
      <c r="E91" s="371" t="s">
        <v>174</v>
      </c>
      <c r="F91" s="372" t="s">
        <v>175</v>
      </c>
      <c r="G91" s="492"/>
      <c r="H91" s="333">
        <f t="shared" si="4"/>
        <v>192.8</v>
      </c>
      <c r="I91" s="333">
        <f t="shared" si="4"/>
        <v>122.8</v>
      </c>
    </row>
    <row r="92" spans="1:9" s="24" customFormat="1" ht="78.75">
      <c r="A92" s="242" t="s">
        <v>340</v>
      </c>
      <c r="B92" s="493" t="s">
        <v>122</v>
      </c>
      <c r="C92" s="416" t="s">
        <v>157</v>
      </c>
      <c r="D92" s="416" t="s">
        <v>123</v>
      </c>
      <c r="E92" s="494" t="s">
        <v>176</v>
      </c>
      <c r="F92" s="495" t="s">
        <v>175</v>
      </c>
      <c r="G92" s="416"/>
      <c r="H92" s="355">
        <f>H93+H97</f>
        <v>192.8</v>
      </c>
      <c r="I92" s="355">
        <f>I93+I97</f>
        <v>122.8</v>
      </c>
    </row>
    <row r="93" spans="1:9" s="24" customFormat="1" ht="31.5">
      <c r="A93" s="247" t="s">
        <v>178</v>
      </c>
      <c r="B93" s="496" t="s">
        <v>122</v>
      </c>
      <c r="C93" s="378" t="s">
        <v>157</v>
      </c>
      <c r="D93" s="487" t="s">
        <v>123</v>
      </c>
      <c r="E93" s="406" t="s">
        <v>176</v>
      </c>
      <c r="F93" s="497" t="s">
        <v>177</v>
      </c>
      <c r="G93" s="391"/>
      <c r="H93" s="362">
        <f>SUM(H94:H96)</f>
        <v>192.8</v>
      </c>
      <c r="I93" s="362">
        <f>SUM(I94:I96)</f>
        <v>122.8</v>
      </c>
    </row>
    <row r="94" spans="1:9" s="24" customFormat="1" ht="78.75">
      <c r="A94" s="125" t="s">
        <v>130</v>
      </c>
      <c r="B94" s="382" t="s">
        <v>122</v>
      </c>
      <c r="C94" s="309" t="s">
        <v>157</v>
      </c>
      <c r="D94" s="309" t="s">
        <v>123</v>
      </c>
      <c r="E94" s="407" t="s">
        <v>176</v>
      </c>
      <c r="F94" s="498" t="s">
        <v>177</v>
      </c>
      <c r="G94" s="309" t="s">
        <v>125</v>
      </c>
      <c r="H94" s="409">
        <v>170</v>
      </c>
      <c r="I94" s="409">
        <v>100</v>
      </c>
    </row>
    <row r="95" spans="1:9" s="24" customFormat="1" ht="31.5">
      <c r="A95" s="248" t="s">
        <v>131</v>
      </c>
      <c r="B95" s="385" t="s">
        <v>122</v>
      </c>
      <c r="C95" s="309" t="s">
        <v>157</v>
      </c>
      <c r="D95" s="309" t="s">
        <v>123</v>
      </c>
      <c r="E95" s="407" t="s">
        <v>176</v>
      </c>
      <c r="F95" s="498" t="s">
        <v>177</v>
      </c>
      <c r="G95" s="309" t="s">
        <v>132</v>
      </c>
      <c r="H95" s="409">
        <v>18</v>
      </c>
      <c r="I95" s="409">
        <v>18</v>
      </c>
    </row>
    <row r="96" spans="1:9" s="24" customFormat="1" ht="18.75">
      <c r="A96" s="248" t="s">
        <v>133</v>
      </c>
      <c r="B96" s="385" t="s">
        <v>122</v>
      </c>
      <c r="C96" s="309" t="s">
        <v>157</v>
      </c>
      <c r="D96" s="309" t="s">
        <v>123</v>
      </c>
      <c r="E96" s="407" t="s">
        <v>176</v>
      </c>
      <c r="F96" s="498" t="s">
        <v>177</v>
      </c>
      <c r="G96" s="309" t="s">
        <v>134</v>
      </c>
      <c r="H96" s="409">
        <v>4.8</v>
      </c>
      <c r="I96" s="409">
        <v>4.8</v>
      </c>
    </row>
    <row r="97" spans="1:38" s="225" customFormat="1" ht="36.75" customHeight="1" hidden="1">
      <c r="A97" s="262" t="s">
        <v>180</v>
      </c>
      <c r="B97" s="499" t="s">
        <v>122</v>
      </c>
      <c r="C97" s="500" t="s">
        <v>157</v>
      </c>
      <c r="D97" s="501" t="s">
        <v>123</v>
      </c>
      <c r="E97" s="502" t="s">
        <v>176</v>
      </c>
      <c r="F97" s="503" t="s">
        <v>179</v>
      </c>
      <c r="G97" s="504"/>
      <c r="H97" s="505">
        <f>+H98</f>
        <v>0</v>
      </c>
      <c r="I97" s="505">
        <f>+I98</f>
        <v>0</v>
      </c>
      <c r="J97" s="224"/>
      <c r="K97" s="224"/>
      <c r="L97" s="224"/>
      <c r="M97" s="224"/>
      <c r="N97" s="224"/>
      <c r="O97" s="224"/>
      <c r="P97" s="224"/>
      <c r="Q97" s="224"/>
      <c r="R97" s="224"/>
      <c r="S97" s="224"/>
      <c r="T97" s="224"/>
      <c r="U97" s="224"/>
      <c r="V97" s="224"/>
      <c r="W97" s="224"/>
      <c r="X97" s="224"/>
      <c r="Y97" s="224"/>
      <c r="Z97" s="224"/>
      <c r="AA97" s="224"/>
      <c r="AB97" s="224"/>
      <c r="AC97" s="224"/>
      <c r="AD97" s="224"/>
      <c r="AE97" s="224"/>
      <c r="AF97" s="224"/>
      <c r="AG97" s="224"/>
      <c r="AH97" s="224"/>
      <c r="AI97" s="224"/>
      <c r="AJ97" s="224"/>
      <c r="AK97" s="224"/>
      <c r="AL97" s="224"/>
    </row>
    <row r="98" spans="1:38" s="225" customFormat="1" ht="31.5" hidden="1">
      <c r="A98" s="248" t="s">
        <v>131</v>
      </c>
      <c r="B98" s="506" t="s">
        <v>122</v>
      </c>
      <c r="C98" s="507" t="s">
        <v>157</v>
      </c>
      <c r="D98" s="507" t="s">
        <v>123</v>
      </c>
      <c r="E98" s="508" t="s">
        <v>176</v>
      </c>
      <c r="F98" s="509" t="s">
        <v>179</v>
      </c>
      <c r="G98" s="507" t="s">
        <v>132</v>
      </c>
      <c r="H98" s="510">
        <v>0</v>
      </c>
      <c r="I98" s="510">
        <v>0</v>
      </c>
      <c r="J98" s="224"/>
      <c r="K98" s="224"/>
      <c r="L98" s="224"/>
      <c r="M98" s="224"/>
      <c r="N98" s="224"/>
      <c r="O98" s="224"/>
      <c r="P98" s="224"/>
      <c r="Q98" s="224"/>
      <c r="R98" s="224"/>
      <c r="S98" s="224"/>
      <c r="T98" s="224"/>
      <c r="U98" s="224"/>
      <c r="V98" s="224"/>
      <c r="W98" s="224"/>
      <c r="X98" s="224"/>
      <c r="Y98" s="224"/>
      <c r="Z98" s="224"/>
      <c r="AA98" s="224"/>
      <c r="AB98" s="224"/>
      <c r="AC98" s="224"/>
      <c r="AD98" s="224"/>
      <c r="AE98" s="224"/>
      <c r="AF98" s="224"/>
      <c r="AG98" s="224"/>
      <c r="AH98" s="224"/>
      <c r="AI98" s="224"/>
      <c r="AJ98" s="224"/>
      <c r="AK98" s="224"/>
      <c r="AL98" s="224"/>
    </row>
    <row r="99" spans="1:9" s="24" customFormat="1" ht="18.75" hidden="1">
      <c r="A99" s="230" t="s">
        <v>159</v>
      </c>
      <c r="B99" s="273" t="s">
        <v>122</v>
      </c>
      <c r="C99" s="273">
        <v>10</v>
      </c>
      <c r="D99" s="273"/>
      <c r="E99" s="448"/>
      <c r="F99" s="449"/>
      <c r="G99" s="274"/>
      <c r="H99" s="279">
        <f>+H100</f>
        <v>0</v>
      </c>
      <c r="I99" s="279">
        <f>+I100</f>
        <v>0</v>
      </c>
    </row>
    <row r="100" spans="1:9" s="24" customFormat="1" ht="18.75" hidden="1">
      <c r="A100" s="231" t="s">
        <v>160</v>
      </c>
      <c r="B100" s="280" t="s">
        <v>122</v>
      </c>
      <c r="C100" s="400">
        <v>10</v>
      </c>
      <c r="D100" s="401" t="s">
        <v>123</v>
      </c>
      <c r="E100" s="342"/>
      <c r="F100" s="343"/>
      <c r="G100" s="401"/>
      <c r="H100" s="286">
        <f aca="true" t="shared" si="5" ref="H100:I103">H101</f>
        <v>0</v>
      </c>
      <c r="I100" s="286">
        <f t="shared" si="5"/>
        <v>0</v>
      </c>
    </row>
    <row r="101" spans="1:9" s="24" customFormat="1" ht="64.5" customHeight="1" hidden="1">
      <c r="A101" s="263" t="s">
        <v>299</v>
      </c>
      <c r="B101" s="511" t="s">
        <v>122</v>
      </c>
      <c r="C101" s="512">
        <v>10</v>
      </c>
      <c r="D101" s="513" t="s">
        <v>123</v>
      </c>
      <c r="E101" s="371" t="s">
        <v>183</v>
      </c>
      <c r="F101" s="372" t="s">
        <v>175</v>
      </c>
      <c r="G101" s="332"/>
      <c r="H101" s="333">
        <f t="shared" si="5"/>
        <v>0</v>
      </c>
      <c r="I101" s="333">
        <f t="shared" si="5"/>
        <v>0</v>
      </c>
    </row>
    <row r="102" spans="1:9" s="24" customFormat="1" ht="94.5" hidden="1">
      <c r="A102" s="264" t="s">
        <v>300</v>
      </c>
      <c r="B102" s="514" t="s">
        <v>122</v>
      </c>
      <c r="C102" s="515">
        <v>10</v>
      </c>
      <c r="D102" s="516" t="s">
        <v>123</v>
      </c>
      <c r="E102" s="494" t="s">
        <v>184</v>
      </c>
      <c r="F102" s="495" t="s">
        <v>175</v>
      </c>
      <c r="G102" s="517"/>
      <c r="H102" s="355">
        <f t="shared" si="5"/>
        <v>0</v>
      </c>
      <c r="I102" s="355">
        <f t="shared" si="5"/>
        <v>0</v>
      </c>
    </row>
    <row r="103" spans="1:9" s="24" customFormat="1" ht="31.5" hidden="1">
      <c r="A103" s="251" t="s">
        <v>161</v>
      </c>
      <c r="B103" s="404" t="s">
        <v>122</v>
      </c>
      <c r="C103" s="518">
        <v>10</v>
      </c>
      <c r="D103" s="519" t="s">
        <v>123</v>
      </c>
      <c r="E103" s="520" t="s">
        <v>184</v>
      </c>
      <c r="F103" s="380" t="s">
        <v>185</v>
      </c>
      <c r="G103" s="361"/>
      <c r="H103" s="362">
        <f t="shared" si="5"/>
        <v>0</v>
      </c>
      <c r="I103" s="362">
        <f t="shared" si="5"/>
        <v>0</v>
      </c>
    </row>
    <row r="104" spans="1:9" s="24" customFormat="1" ht="18.75" hidden="1">
      <c r="A104" s="125" t="s">
        <v>162</v>
      </c>
      <c r="B104" s="387" t="s">
        <v>122</v>
      </c>
      <c r="C104" s="521">
        <v>10</v>
      </c>
      <c r="D104" s="367" t="s">
        <v>123</v>
      </c>
      <c r="E104" s="522" t="s">
        <v>184</v>
      </c>
      <c r="F104" s="366" t="s">
        <v>185</v>
      </c>
      <c r="G104" s="523" t="s">
        <v>163</v>
      </c>
      <c r="H104" s="409"/>
      <c r="I104" s="409"/>
    </row>
    <row r="105" spans="1:38" s="35" customFormat="1" ht="18.75" hidden="1">
      <c r="A105" s="265" t="s">
        <v>167</v>
      </c>
      <c r="B105" s="524" t="s">
        <v>122</v>
      </c>
      <c r="C105" s="524">
        <v>11</v>
      </c>
      <c r="D105" s="470"/>
      <c r="E105" s="525"/>
      <c r="F105" s="526"/>
      <c r="G105" s="473"/>
      <c r="H105" s="474">
        <f aca="true" t="shared" si="6" ref="H105:I109">+H106</f>
        <v>0</v>
      </c>
      <c r="I105" s="474">
        <f t="shared" si="6"/>
        <v>0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</row>
    <row r="106" spans="1:38" s="35" customFormat="1" ht="18.75" hidden="1">
      <c r="A106" s="253" t="s">
        <v>168</v>
      </c>
      <c r="B106" s="426" t="s">
        <v>122</v>
      </c>
      <c r="C106" s="426">
        <v>11</v>
      </c>
      <c r="D106" s="428" t="s">
        <v>124</v>
      </c>
      <c r="E106" s="527"/>
      <c r="F106" s="528"/>
      <c r="G106" s="478"/>
      <c r="H106" s="432">
        <f t="shared" si="6"/>
        <v>0</v>
      </c>
      <c r="I106" s="432">
        <f t="shared" si="6"/>
        <v>0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</row>
    <row r="107" spans="1:38" s="53" customFormat="1" ht="94.5" hidden="1">
      <c r="A107" s="260" t="s">
        <v>341</v>
      </c>
      <c r="B107" s="479" t="s">
        <v>122</v>
      </c>
      <c r="C107" s="414" t="s">
        <v>169</v>
      </c>
      <c r="D107" s="480" t="s">
        <v>124</v>
      </c>
      <c r="E107" s="529" t="s">
        <v>194</v>
      </c>
      <c r="F107" s="316" t="s">
        <v>175</v>
      </c>
      <c r="G107" s="481"/>
      <c r="H107" s="415">
        <f t="shared" si="6"/>
        <v>0</v>
      </c>
      <c r="I107" s="415">
        <f t="shared" si="6"/>
        <v>0</v>
      </c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2"/>
    </row>
    <row r="108" spans="1:38" s="35" customFormat="1" ht="113.25" customHeight="1" hidden="1">
      <c r="A108" s="242" t="s">
        <v>342</v>
      </c>
      <c r="B108" s="350" t="s">
        <v>122</v>
      </c>
      <c r="C108" s="416" t="s">
        <v>169</v>
      </c>
      <c r="D108" s="483" t="s">
        <v>124</v>
      </c>
      <c r="E108" s="484" t="s">
        <v>170</v>
      </c>
      <c r="F108" s="298" t="s">
        <v>175</v>
      </c>
      <c r="G108" s="485"/>
      <c r="H108" s="417">
        <f t="shared" si="6"/>
        <v>0</v>
      </c>
      <c r="I108" s="417">
        <f t="shared" si="6"/>
        <v>0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</row>
    <row r="109" spans="1:38" s="35" customFormat="1" ht="63" hidden="1">
      <c r="A109" s="247" t="s">
        <v>301</v>
      </c>
      <c r="B109" s="356" t="s">
        <v>122</v>
      </c>
      <c r="C109" s="378" t="s">
        <v>169</v>
      </c>
      <c r="D109" s="487" t="s">
        <v>124</v>
      </c>
      <c r="E109" s="488" t="s">
        <v>170</v>
      </c>
      <c r="F109" s="305" t="s">
        <v>197</v>
      </c>
      <c r="G109" s="391"/>
      <c r="H109" s="381">
        <f t="shared" si="6"/>
        <v>0</v>
      </c>
      <c r="I109" s="381">
        <f t="shared" si="6"/>
        <v>0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</row>
    <row r="110" spans="1:38" s="35" customFormat="1" ht="31.5" hidden="1">
      <c r="A110" s="244" t="s">
        <v>131</v>
      </c>
      <c r="B110" s="577" t="s">
        <v>122</v>
      </c>
      <c r="C110" s="569" t="s">
        <v>169</v>
      </c>
      <c r="D110" s="570" t="s">
        <v>124</v>
      </c>
      <c r="E110" s="557" t="s">
        <v>170</v>
      </c>
      <c r="F110" s="571" t="s">
        <v>197</v>
      </c>
      <c r="G110" s="572" t="s">
        <v>132</v>
      </c>
      <c r="H110" s="573">
        <v>0</v>
      </c>
      <c r="I110" s="573">
        <v>0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</row>
    <row r="111" spans="1:38" s="35" customFormat="1" ht="18.75">
      <c r="A111" s="574" t="s">
        <v>361</v>
      </c>
      <c r="B111" s="1036"/>
      <c r="C111" s="1037"/>
      <c r="D111" s="1037"/>
      <c r="E111" s="1037"/>
      <c r="F111" s="1038"/>
      <c r="G111" s="575"/>
      <c r="H111" s="575">
        <v>22.2</v>
      </c>
      <c r="I111" s="576">
        <v>28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</row>
    <row r="112" spans="1:38" s="35" customFormat="1" ht="18.75">
      <c r="A112" s="6"/>
      <c r="B112" s="6"/>
      <c r="C112" s="7"/>
      <c r="D112" s="54"/>
      <c r="E112" s="55"/>
      <c r="F112" s="56"/>
      <c r="G112" s="7"/>
      <c r="H112" s="57"/>
      <c r="I112" s="26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</row>
    <row r="113" spans="1:38" s="35" customFormat="1" ht="18.75">
      <c r="A113" s="6"/>
      <c r="B113" s="6"/>
      <c r="C113" s="7"/>
      <c r="D113" s="54"/>
      <c r="E113" s="55"/>
      <c r="F113" s="56"/>
      <c r="G113" s="7"/>
      <c r="H113" s="57"/>
      <c r="I113" s="26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</row>
    <row r="114" spans="1:38" s="35" customFormat="1" ht="18.75">
      <c r="A114" s="6"/>
      <c r="B114" s="6"/>
      <c r="C114" s="7"/>
      <c r="D114" s="54"/>
      <c r="E114" s="55"/>
      <c r="F114" s="56"/>
      <c r="G114" s="7"/>
      <c r="H114" s="57"/>
      <c r="I114" s="26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:38" s="35" customFormat="1" ht="18.75">
      <c r="A115" s="6"/>
      <c r="B115" s="6"/>
      <c r="C115" s="7"/>
      <c r="D115" s="54"/>
      <c r="E115" s="55"/>
      <c r="F115" s="56"/>
      <c r="G115" s="7"/>
      <c r="H115" s="57"/>
      <c r="I115" s="26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s="35" customFormat="1" ht="18.75">
      <c r="A116" s="6"/>
      <c r="B116" s="6"/>
      <c r="C116" s="7"/>
      <c r="D116" s="54"/>
      <c r="E116" s="55"/>
      <c r="F116" s="56"/>
      <c r="G116" s="7"/>
      <c r="H116" s="57"/>
      <c r="I116" s="26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38" s="35" customFormat="1" ht="18.75">
      <c r="A117" s="6"/>
      <c r="B117" s="6"/>
      <c r="C117" s="7"/>
      <c r="D117" s="54"/>
      <c r="E117" s="55"/>
      <c r="F117" s="56"/>
      <c r="G117" s="7"/>
      <c r="H117" s="57"/>
      <c r="I117" s="26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</row>
    <row r="118" spans="1:38" s="35" customFormat="1" ht="18.75">
      <c r="A118" s="6"/>
      <c r="B118" s="6"/>
      <c r="C118" s="7"/>
      <c r="D118" s="54"/>
      <c r="E118" s="55"/>
      <c r="F118" s="56"/>
      <c r="G118" s="7"/>
      <c r="H118" s="57"/>
      <c r="I118" s="26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</row>
    <row r="119" spans="1:38" s="35" customFormat="1" ht="18.75">
      <c r="A119" s="6"/>
      <c r="B119" s="6"/>
      <c r="C119" s="7"/>
      <c r="D119" s="54"/>
      <c r="E119" s="55"/>
      <c r="F119" s="56"/>
      <c r="G119" s="7"/>
      <c r="H119" s="57"/>
      <c r="I119" s="26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</row>
    <row r="120" spans="1:38" s="35" customFormat="1" ht="18.75">
      <c r="A120" s="6"/>
      <c r="B120" s="6"/>
      <c r="C120" s="7"/>
      <c r="D120" s="54"/>
      <c r="E120" s="55"/>
      <c r="F120" s="56"/>
      <c r="G120" s="7"/>
      <c r="H120" s="57"/>
      <c r="I120" s="26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</row>
    <row r="121" spans="1:38" s="35" customFormat="1" ht="18.75">
      <c r="A121" s="6"/>
      <c r="B121" s="6"/>
      <c r="C121" s="7"/>
      <c r="D121" s="54"/>
      <c r="E121" s="55"/>
      <c r="F121" s="56"/>
      <c r="G121" s="7"/>
      <c r="H121" s="57"/>
      <c r="I121" s="26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</row>
    <row r="122" spans="1:38" s="35" customFormat="1" ht="18.75">
      <c r="A122" s="6"/>
      <c r="B122" s="6"/>
      <c r="C122" s="7"/>
      <c r="D122" s="54"/>
      <c r="E122" s="55"/>
      <c r="F122" s="56"/>
      <c r="G122" s="7"/>
      <c r="H122" s="57"/>
      <c r="I122" s="26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:38" s="35" customFormat="1" ht="18.75">
      <c r="A123" s="6"/>
      <c r="B123" s="6"/>
      <c r="C123" s="7"/>
      <c r="D123" s="54"/>
      <c r="E123" s="55"/>
      <c r="F123" s="56"/>
      <c r="G123" s="7"/>
      <c r="H123" s="57"/>
      <c r="I123" s="26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</row>
    <row r="124" spans="1:38" s="35" customFormat="1" ht="18.75">
      <c r="A124" s="6"/>
      <c r="B124" s="6"/>
      <c r="C124" s="7"/>
      <c r="D124" s="54"/>
      <c r="E124" s="55"/>
      <c r="F124" s="56"/>
      <c r="G124" s="7"/>
      <c r="H124" s="57"/>
      <c r="I124" s="26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</row>
    <row r="125" spans="1:38" s="35" customFormat="1" ht="18.75">
      <c r="A125" s="6"/>
      <c r="B125" s="6"/>
      <c r="C125" s="7"/>
      <c r="D125" s="54"/>
      <c r="E125" s="55"/>
      <c r="F125" s="56"/>
      <c r="G125" s="7"/>
      <c r="H125" s="57"/>
      <c r="I125" s="26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</row>
    <row r="126" spans="1:38" s="35" customFormat="1" ht="18.75">
      <c r="A126" s="6"/>
      <c r="B126" s="6"/>
      <c r="C126" s="7"/>
      <c r="D126" s="54"/>
      <c r="E126" s="55"/>
      <c r="F126" s="56"/>
      <c r="G126" s="7"/>
      <c r="H126" s="57"/>
      <c r="I126" s="26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</row>
    <row r="127" spans="1:38" s="35" customFormat="1" ht="18.75">
      <c r="A127" s="6"/>
      <c r="B127" s="6"/>
      <c r="C127" s="7"/>
      <c r="D127" s="54"/>
      <c r="E127" s="55"/>
      <c r="F127" s="56"/>
      <c r="G127" s="7"/>
      <c r="H127" s="57"/>
      <c r="I127" s="26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</row>
    <row r="128" spans="1:38" s="35" customFormat="1" ht="18.75">
      <c r="A128" s="6"/>
      <c r="B128" s="6"/>
      <c r="C128" s="7"/>
      <c r="D128" s="54"/>
      <c r="E128" s="55"/>
      <c r="F128" s="56"/>
      <c r="G128" s="7"/>
      <c r="H128" s="57"/>
      <c r="I128" s="26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38" s="35" customFormat="1" ht="18.75">
      <c r="A129" s="6"/>
      <c r="B129" s="6"/>
      <c r="C129" s="7"/>
      <c r="D129" s="54"/>
      <c r="E129" s="55"/>
      <c r="F129" s="56"/>
      <c r="G129" s="7"/>
      <c r="H129" s="57"/>
      <c r="I129" s="26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</row>
    <row r="130" spans="1:38" s="35" customFormat="1" ht="18.75">
      <c r="A130" s="6"/>
      <c r="B130" s="6"/>
      <c r="C130" s="7"/>
      <c r="D130" s="54"/>
      <c r="E130" s="55"/>
      <c r="F130" s="56"/>
      <c r="G130" s="7"/>
      <c r="H130" s="57"/>
      <c r="I130" s="26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</row>
    <row r="131" spans="1:38" s="35" customFormat="1" ht="18.75">
      <c r="A131" s="6"/>
      <c r="B131" s="6"/>
      <c r="C131" s="7"/>
      <c r="D131" s="54"/>
      <c r="E131" s="55"/>
      <c r="F131" s="56"/>
      <c r="G131" s="7"/>
      <c r="H131" s="57"/>
      <c r="I131" s="26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</row>
    <row r="132" spans="1:38" s="35" customFormat="1" ht="18.75">
      <c r="A132" s="6"/>
      <c r="B132" s="6"/>
      <c r="C132" s="7"/>
      <c r="D132" s="54"/>
      <c r="E132" s="55"/>
      <c r="F132" s="56"/>
      <c r="G132" s="7"/>
      <c r="H132" s="57"/>
      <c r="I132" s="26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</row>
    <row r="133" spans="1:38" s="35" customFormat="1" ht="18.75">
      <c r="A133" s="6"/>
      <c r="B133" s="6"/>
      <c r="C133" s="7"/>
      <c r="D133" s="54"/>
      <c r="E133" s="55"/>
      <c r="F133" s="56"/>
      <c r="G133" s="7"/>
      <c r="H133" s="57"/>
      <c r="I133" s="26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38" s="35" customFormat="1" ht="18.75">
      <c r="A134" s="6"/>
      <c r="B134" s="6"/>
      <c r="C134" s="7"/>
      <c r="D134" s="54"/>
      <c r="E134" s="55"/>
      <c r="F134" s="56"/>
      <c r="G134" s="7"/>
      <c r="H134" s="57"/>
      <c r="I134" s="26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</row>
    <row r="135" spans="1:38" s="35" customFormat="1" ht="18.75">
      <c r="A135" s="6"/>
      <c r="B135" s="6"/>
      <c r="C135" s="7"/>
      <c r="D135" s="54"/>
      <c r="E135" s="55"/>
      <c r="F135" s="56"/>
      <c r="G135" s="7"/>
      <c r="H135" s="57"/>
      <c r="I135" s="26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1:38" s="35" customFormat="1" ht="18.75">
      <c r="A136" s="6"/>
      <c r="B136" s="6"/>
      <c r="C136" s="7"/>
      <c r="D136" s="54"/>
      <c r="E136" s="55"/>
      <c r="F136" s="56"/>
      <c r="G136" s="7"/>
      <c r="H136" s="57"/>
      <c r="I136" s="26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</row>
    <row r="137" spans="1:38" s="35" customFormat="1" ht="18.75">
      <c r="A137" s="6"/>
      <c r="B137" s="6"/>
      <c r="C137" s="7"/>
      <c r="D137" s="54"/>
      <c r="E137" s="55"/>
      <c r="F137" s="56"/>
      <c r="G137" s="7"/>
      <c r="H137" s="57"/>
      <c r="I137" s="26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1:38" s="35" customFormat="1" ht="18.75">
      <c r="A138" s="6"/>
      <c r="B138" s="6"/>
      <c r="C138" s="7"/>
      <c r="D138" s="54"/>
      <c r="E138" s="55"/>
      <c r="F138" s="56"/>
      <c r="G138" s="7"/>
      <c r="H138" s="57"/>
      <c r="I138" s="26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</row>
    <row r="139" spans="1:38" s="35" customFormat="1" ht="18.75">
      <c r="A139" s="6"/>
      <c r="B139" s="6"/>
      <c r="C139" s="7"/>
      <c r="D139" s="54"/>
      <c r="E139" s="55"/>
      <c r="F139" s="56"/>
      <c r="G139" s="7"/>
      <c r="H139" s="57"/>
      <c r="I139" s="26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1:38" s="35" customFormat="1" ht="18.75">
      <c r="A140" s="6"/>
      <c r="B140" s="6"/>
      <c r="C140" s="7"/>
      <c r="D140" s="54"/>
      <c r="E140" s="55"/>
      <c r="F140" s="56"/>
      <c r="G140" s="7"/>
      <c r="H140" s="57"/>
      <c r="I140" s="26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1:38" s="35" customFormat="1" ht="18.75">
      <c r="A141" s="6"/>
      <c r="B141" s="6"/>
      <c r="C141" s="7"/>
      <c r="D141" s="54"/>
      <c r="E141" s="55"/>
      <c r="F141" s="56"/>
      <c r="G141" s="7"/>
      <c r="H141" s="57"/>
      <c r="I141" s="26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38" s="35" customFormat="1" ht="18.75">
      <c r="A142" s="6"/>
      <c r="B142" s="6"/>
      <c r="C142" s="7"/>
      <c r="D142" s="54"/>
      <c r="E142" s="55"/>
      <c r="F142" s="56"/>
      <c r="G142" s="7"/>
      <c r="H142" s="57"/>
      <c r="I142" s="26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s="35" customFormat="1" ht="18.75">
      <c r="A143" s="6"/>
      <c r="B143" s="6"/>
      <c r="C143" s="7"/>
      <c r="D143" s="54"/>
      <c r="E143" s="55"/>
      <c r="F143" s="56"/>
      <c r="G143" s="7"/>
      <c r="H143" s="57"/>
      <c r="I143" s="26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s="35" customFormat="1" ht="18.75">
      <c r="A144" s="6"/>
      <c r="B144" s="6"/>
      <c r="C144" s="7"/>
      <c r="D144" s="54"/>
      <c r="E144" s="55"/>
      <c r="F144" s="56"/>
      <c r="G144" s="7"/>
      <c r="H144" s="57"/>
      <c r="I144" s="26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s="35" customFormat="1" ht="18.75">
      <c r="A145" s="6"/>
      <c r="B145" s="6"/>
      <c r="C145" s="7"/>
      <c r="D145" s="54"/>
      <c r="E145" s="55"/>
      <c r="F145" s="56"/>
      <c r="G145" s="7"/>
      <c r="H145" s="57"/>
      <c r="I145" s="26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</row>
    <row r="146" spans="1:38" s="35" customFormat="1" ht="18.75">
      <c r="A146" s="6"/>
      <c r="B146" s="6"/>
      <c r="C146" s="7"/>
      <c r="D146" s="54"/>
      <c r="E146" s="55"/>
      <c r="F146" s="56"/>
      <c r="G146" s="7"/>
      <c r="H146" s="57"/>
      <c r="I146" s="26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s="35" customFormat="1" ht="18.75">
      <c r="A147" s="6"/>
      <c r="B147" s="6"/>
      <c r="C147" s="7"/>
      <c r="D147" s="54"/>
      <c r="E147" s="55"/>
      <c r="F147" s="56"/>
      <c r="G147" s="7"/>
      <c r="H147" s="57"/>
      <c r="I147" s="26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</sheetData>
  <sheetProtection/>
  <mergeCells count="9">
    <mergeCell ref="B111:F111"/>
    <mergeCell ref="A1:H1"/>
    <mergeCell ref="A2:H2"/>
    <mergeCell ref="A3:H3"/>
    <mergeCell ref="A4:H4"/>
    <mergeCell ref="A5:H5"/>
    <mergeCell ref="A8:H8"/>
    <mergeCell ref="A6:G6"/>
    <mergeCell ref="A7:G7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L101"/>
  <sheetViews>
    <sheetView view="pageBreakPreview" zoomScaleNormal="70" zoomScaleSheetLayoutView="100" zoomScalePageLayoutView="0" workbookViewId="0" topLeftCell="A1">
      <selection activeCell="A3" sqref="A3:H3"/>
    </sheetView>
  </sheetViews>
  <sheetFormatPr defaultColWidth="9.140625" defaultRowHeight="15"/>
  <cols>
    <col min="1" max="1" width="68.57421875" style="6" customWidth="1"/>
    <col min="2" max="2" width="8.7109375" style="10" customWidth="1"/>
    <col min="3" max="3" width="9.140625" style="11" customWidth="1"/>
    <col min="4" max="4" width="10.57421875" style="4" customWidth="1"/>
    <col min="5" max="5" width="10.7109375" style="5" customWidth="1"/>
    <col min="6" max="6" width="8.8515625" style="10" customWidth="1"/>
    <col min="7" max="7" width="8.57421875" style="10" hidden="1" customWidth="1"/>
    <col min="8" max="8" width="3.7109375" style="12" hidden="1" customWidth="1"/>
    <col min="9" max="9" width="15.00390625" style="58" customWidth="1"/>
    <col min="10" max="10" width="15.00390625" style="1" customWidth="1"/>
    <col min="11" max="38" width="9.140625" style="1" customWidth="1"/>
  </cols>
  <sheetData>
    <row r="1" spans="1:8" s="60" customFormat="1" ht="15.75" customHeight="1">
      <c r="A1" s="1018" t="s">
        <v>42</v>
      </c>
      <c r="B1" s="1018"/>
      <c r="C1" s="1018"/>
      <c r="D1" s="1018"/>
      <c r="E1" s="1018"/>
      <c r="F1" s="1018"/>
      <c r="G1" s="1018"/>
      <c r="H1" s="1018"/>
    </row>
    <row r="2" spans="1:8" s="60" customFormat="1" ht="15.75" customHeight="1">
      <c r="A2" s="1018" t="s">
        <v>354</v>
      </c>
      <c r="B2" s="1018"/>
      <c r="C2" s="1018"/>
      <c r="D2" s="1018"/>
      <c r="E2" s="1018"/>
      <c r="F2" s="1018"/>
      <c r="G2" s="1018"/>
      <c r="H2" s="1018"/>
    </row>
    <row r="3" spans="1:8" s="60" customFormat="1" ht="15.75" customHeight="1">
      <c r="A3" s="1018" t="s">
        <v>364</v>
      </c>
      <c r="B3" s="1018"/>
      <c r="C3" s="1018"/>
      <c r="D3" s="1018"/>
      <c r="E3" s="1018"/>
      <c r="F3" s="1018"/>
      <c r="G3" s="1018"/>
      <c r="H3" s="1018"/>
    </row>
    <row r="4" spans="1:8" s="61" customFormat="1" ht="16.5" customHeight="1">
      <c r="A4" s="1014" t="s">
        <v>355</v>
      </c>
      <c r="B4" s="1014"/>
      <c r="C4" s="1014"/>
      <c r="D4" s="1014"/>
      <c r="E4" s="1014"/>
      <c r="F4" s="1014"/>
      <c r="G4" s="1014"/>
      <c r="H4" s="1014"/>
    </row>
    <row r="5" spans="1:8" s="61" customFormat="1" ht="16.5" customHeight="1">
      <c r="A5" s="1014" t="s">
        <v>304</v>
      </c>
      <c r="B5" s="1014"/>
      <c r="C5" s="1014"/>
      <c r="D5" s="1014"/>
      <c r="E5" s="1014"/>
      <c r="F5" s="1014"/>
      <c r="G5" s="1014"/>
      <c r="H5" s="1014"/>
    </row>
    <row r="6" spans="1:7" s="61" customFormat="1" ht="16.5" customHeight="1">
      <c r="A6" s="1035"/>
      <c r="B6" s="1035"/>
      <c r="C6" s="1035"/>
      <c r="D6" s="1035"/>
      <c r="E6" s="1035"/>
      <c r="F6" s="1035"/>
      <c r="G6" s="62"/>
    </row>
    <row r="7" spans="1:4" s="61" customFormat="1" ht="16.5" customHeight="1">
      <c r="A7" s="1039" t="s">
        <v>305</v>
      </c>
      <c r="B7" s="1040"/>
      <c r="C7" s="95"/>
      <c r="D7" s="95"/>
    </row>
    <row r="8" spans="1:4" s="61" customFormat="1" ht="19.5" customHeight="1">
      <c r="A8" s="1039" t="s">
        <v>306</v>
      </c>
      <c r="B8" s="1040"/>
      <c r="C8" s="95"/>
      <c r="D8" s="95"/>
    </row>
    <row r="9" spans="1:4" s="61" customFormat="1" ht="19.5" customHeight="1">
      <c r="A9" s="1039" t="s">
        <v>309</v>
      </c>
      <c r="B9" s="1040"/>
      <c r="C9" s="95"/>
      <c r="D9" s="95"/>
    </row>
    <row r="10" spans="1:4" s="2" customFormat="1" ht="18" customHeight="1">
      <c r="A10" s="1039"/>
      <c r="B10" s="1040"/>
      <c r="C10" s="67"/>
      <c r="D10" s="67" t="s">
        <v>232</v>
      </c>
    </row>
    <row r="11" spans="1:34" s="20" customFormat="1" ht="66" customHeight="1">
      <c r="A11" s="96" t="s">
        <v>173</v>
      </c>
      <c r="B11" s="97" t="s">
        <v>172</v>
      </c>
      <c r="C11" s="98"/>
      <c r="D11" s="49" t="s">
        <v>230</v>
      </c>
      <c r="E11" s="49" t="s">
        <v>229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4" s="35" customFormat="1" ht="18.75">
      <c r="A12" s="27" t="s">
        <v>126</v>
      </c>
      <c r="B12" s="30"/>
      <c r="C12" s="31"/>
      <c r="D12" s="33">
        <f>D13+D15+D17+D19+D21+D23+D26+D28</f>
        <v>226.4</v>
      </c>
      <c r="E12" s="33">
        <f>E13+E15+E17+E19+E21+E23+E26+E28</f>
        <v>147.8</v>
      </c>
      <c r="F12" s="63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5" s="24" customFormat="1" ht="63">
      <c r="A13" s="535" t="s">
        <v>331</v>
      </c>
      <c r="B13" s="371" t="s">
        <v>174</v>
      </c>
      <c r="C13" s="372" t="s">
        <v>175</v>
      </c>
      <c r="D13" s="333">
        <f>+D14</f>
        <v>192.8</v>
      </c>
      <c r="E13" s="333">
        <f>+E14</f>
        <v>122.8</v>
      </c>
    </row>
    <row r="14" spans="1:5" s="24" customFormat="1" ht="63">
      <c r="A14" s="536" t="s">
        <v>320</v>
      </c>
      <c r="B14" s="537" t="s">
        <v>176</v>
      </c>
      <c r="C14" s="538" t="s">
        <v>175</v>
      </c>
      <c r="D14" s="324">
        <f>SUM(прил8!G91)</f>
        <v>192.8</v>
      </c>
      <c r="E14" s="324">
        <f>SUM(прил8!H91)</f>
        <v>122.8</v>
      </c>
    </row>
    <row r="15" spans="1:5" s="24" customFormat="1" ht="63" hidden="1">
      <c r="A15" s="539" t="s">
        <v>343</v>
      </c>
      <c r="B15" s="371" t="s">
        <v>183</v>
      </c>
      <c r="C15" s="372" t="s">
        <v>175</v>
      </c>
      <c r="D15" s="333">
        <f>D16</f>
        <v>0</v>
      </c>
      <c r="E15" s="333">
        <f>E16</f>
        <v>0</v>
      </c>
    </row>
    <row r="16" spans="1:5" s="24" customFormat="1" ht="78.75" hidden="1">
      <c r="A16" s="540" t="s">
        <v>345</v>
      </c>
      <c r="B16" s="537" t="s">
        <v>184</v>
      </c>
      <c r="C16" s="538" t="s">
        <v>175</v>
      </c>
      <c r="D16" s="324">
        <f>SUM(прил8!G101)</f>
        <v>0</v>
      </c>
      <c r="E16" s="324">
        <f>SUM(прил8!H101)</f>
        <v>0</v>
      </c>
    </row>
    <row r="17" spans="1:34" s="39" customFormat="1" ht="78.75" hidden="1">
      <c r="A17" s="541" t="s">
        <v>326</v>
      </c>
      <c r="B17" s="371" t="s">
        <v>293</v>
      </c>
      <c r="C17" s="372" t="s">
        <v>175</v>
      </c>
      <c r="D17" s="333">
        <f>D18</f>
        <v>0</v>
      </c>
      <c r="E17" s="333">
        <f>E18</f>
        <v>0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</row>
    <row r="18" spans="1:34" s="35" customFormat="1" ht="94.5" hidden="1">
      <c r="A18" s="542" t="s">
        <v>318</v>
      </c>
      <c r="B18" s="537" t="s">
        <v>294</v>
      </c>
      <c r="C18" s="538" t="s">
        <v>175</v>
      </c>
      <c r="D18" s="324">
        <f>SUM(прил8!G67)</f>
        <v>0</v>
      </c>
      <c r="E18" s="324">
        <f>SUM(прил8!H67)</f>
        <v>0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5" s="40" customFormat="1" ht="78.75">
      <c r="A19" s="541" t="s">
        <v>346</v>
      </c>
      <c r="B19" s="543" t="s">
        <v>140</v>
      </c>
      <c r="C19" s="372" t="s">
        <v>175</v>
      </c>
      <c r="D19" s="333">
        <f>+D20</f>
        <v>18.6</v>
      </c>
      <c r="E19" s="333">
        <f>+E20</f>
        <v>15</v>
      </c>
    </row>
    <row r="20" spans="1:5" s="40" customFormat="1" ht="94.5">
      <c r="A20" s="562" t="s">
        <v>333</v>
      </c>
      <c r="B20" s="544" t="s">
        <v>186</v>
      </c>
      <c r="C20" s="545" t="s">
        <v>175</v>
      </c>
      <c r="D20" s="546">
        <f>SUM(прил8!G71)</f>
        <v>18.6</v>
      </c>
      <c r="E20" s="546">
        <f>SUM(прил8!H71)</f>
        <v>15</v>
      </c>
    </row>
    <row r="21" spans="1:34" s="51" customFormat="1" ht="63">
      <c r="A21" s="563" t="s">
        <v>329</v>
      </c>
      <c r="B21" s="456" t="s">
        <v>188</v>
      </c>
      <c r="C21" s="457" t="s">
        <v>175</v>
      </c>
      <c r="D21" s="459">
        <f>+D22</f>
        <v>15</v>
      </c>
      <c r="E21" s="459">
        <f>+E22</f>
        <v>10</v>
      </c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</row>
    <row r="22" spans="1:34" s="39" customFormat="1" ht="94.5">
      <c r="A22" s="547" t="s">
        <v>334</v>
      </c>
      <c r="B22" s="548" t="s">
        <v>189</v>
      </c>
      <c r="C22" s="549" t="s">
        <v>175</v>
      </c>
      <c r="D22" s="564">
        <f>SUM(прил8!G77)</f>
        <v>15</v>
      </c>
      <c r="E22" s="564">
        <f>SUM(прил8!H77)</f>
        <v>10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</row>
    <row r="23" spans="1:5" s="38" customFormat="1" ht="78.75" hidden="1">
      <c r="A23" s="550" t="s">
        <v>332</v>
      </c>
      <c r="B23" s="290" t="s">
        <v>194</v>
      </c>
      <c r="C23" s="291" t="s">
        <v>175</v>
      </c>
      <c r="D23" s="551">
        <f>SUM(D24:D25)</f>
        <v>0</v>
      </c>
      <c r="E23" s="415">
        <f>SUM(E24:E25)</f>
        <v>0</v>
      </c>
    </row>
    <row r="24" spans="1:5" s="38" customFormat="1" ht="94.5" hidden="1">
      <c r="A24" s="552" t="s">
        <v>347</v>
      </c>
      <c r="B24" s="553" t="s">
        <v>166</v>
      </c>
      <c r="C24" s="322" t="s">
        <v>175</v>
      </c>
      <c r="D24" s="554">
        <f>SUM(прил8!G85)</f>
        <v>0</v>
      </c>
      <c r="E24" s="554">
        <f>SUM(прил8!H85)</f>
        <v>0</v>
      </c>
    </row>
    <row r="25" spans="1:5" s="38" customFormat="1" ht="94.5" hidden="1">
      <c r="A25" s="555" t="s">
        <v>321</v>
      </c>
      <c r="B25" s="553" t="s">
        <v>170</v>
      </c>
      <c r="C25" s="322" t="s">
        <v>175</v>
      </c>
      <c r="D25" s="554">
        <f>SUM(прил8!G107)</f>
        <v>0</v>
      </c>
      <c r="E25" s="554">
        <f>SUM(прил8!H107)</f>
        <v>0</v>
      </c>
    </row>
    <row r="26" spans="1:5" s="40" customFormat="1" ht="63" hidden="1">
      <c r="A26" s="541" t="s">
        <v>344</v>
      </c>
      <c r="B26" s="543" t="s">
        <v>141</v>
      </c>
      <c r="C26" s="372" t="s">
        <v>175</v>
      </c>
      <c r="D26" s="333">
        <f>+D27</f>
        <v>0</v>
      </c>
      <c r="E26" s="333">
        <f>+E27</f>
        <v>0</v>
      </c>
    </row>
    <row r="27" spans="1:5" s="40" customFormat="1" ht="78.75" hidden="1">
      <c r="A27" s="556" t="s">
        <v>337</v>
      </c>
      <c r="B27" s="557" t="s">
        <v>198</v>
      </c>
      <c r="C27" s="558" t="s">
        <v>175</v>
      </c>
      <c r="D27" s="324">
        <f>SUM(прил8!G20)</f>
        <v>0</v>
      </c>
      <c r="E27" s="324">
        <f>SUM(прил8!H20)</f>
        <v>0</v>
      </c>
    </row>
    <row r="28" spans="1:5" s="46" customFormat="1" ht="78.75" hidden="1">
      <c r="A28" s="559" t="s">
        <v>316</v>
      </c>
      <c r="B28" s="371" t="s">
        <v>201</v>
      </c>
      <c r="C28" s="372" t="s">
        <v>175</v>
      </c>
      <c r="D28" s="415">
        <f>+D29</f>
        <v>0</v>
      </c>
      <c r="E28" s="415">
        <f>+E29</f>
        <v>0</v>
      </c>
    </row>
    <row r="29" spans="1:5" s="45" customFormat="1" ht="126" hidden="1">
      <c r="A29" s="555" t="s">
        <v>315</v>
      </c>
      <c r="B29" s="560" t="s">
        <v>202</v>
      </c>
      <c r="C29" s="561" t="s">
        <v>175</v>
      </c>
      <c r="D29" s="554">
        <f>SUM(прил8!G56,прил8!G61)</f>
        <v>0</v>
      </c>
      <c r="E29" s="554">
        <f>SUM(прил8!H56,прил8!H61)</f>
        <v>0</v>
      </c>
    </row>
    <row r="30" ht="18.75">
      <c r="G30" s="12"/>
    </row>
    <row r="31" ht="18.75">
      <c r="G31" s="12"/>
    </row>
    <row r="32" ht="18.75">
      <c r="G32" s="12"/>
    </row>
    <row r="33" ht="18.75">
      <c r="G33" s="12"/>
    </row>
    <row r="34" ht="18.75">
      <c r="G34" s="12"/>
    </row>
    <row r="35" ht="18.75">
      <c r="G35" s="12"/>
    </row>
    <row r="36" ht="18.75">
      <c r="G36" s="12"/>
    </row>
    <row r="37" ht="18.75">
      <c r="G37" s="12"/>
    </row>
    <row r="38" ht="18.75">
      <c r="G38" s="12"/>
    </row>
    <row r="39" ht="18.75">
      <c r="G39" s="12"/>
    </row>
    <row r="40" ht="18.75">
      <c r="G40" s="12"/>
    </row>
    <row r="41" ht="18.75">
      <c r="G41" s="12"/>
    </row>
    <row r="65" spans="1:38" s="35" customFormat="1" ht="18.75">
      <c r="A65" s="6"/>
      <c r="B65" s="7"/>
      <c r="C65" s="54"/>
      <c r="D65" s="55"/>
      <c r="E65" s="56"/>
      <c r="F65" s="7"/>
      <c r="G65" s="7"/>
      <c r="H65" s="57"/>
      <c r="I65" s="26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s="35" customFormat="1" ht="18.75">
      <c r="A66" s="6"/>
      <c r="B66" s="7"/>
      <c r="C66" s="54"/>
      <c r="D66" s="55"/>
      <c r="E66" s="56"/>
      <c r="F66" s="7"/>
      <c r="G66" s="7"/>
      <c r="H66" s="57"/>
      <c r="I66" s="26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s="35" customFormat="1" ht="18.75">
      <c r="A67" s="6"/>
      <c r="B67" s="7"/>
      <c r="C67" s="54"/>
      <c r="D67" s="55"/>
      <c r="E67" s="56"/>
      <c r="F67" s="7"/>
      <c r="G67" s="7"/>
      <c r="H67" s="57"/>
      <c r="I67" s="26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s="35" customFormat="1" ht="18.75">
      <c r="A68" s="6"/>
      <c r="B68" s="7"/>
      <c r="C68" s="54"/>
      <c r="D68" s="55"/>
      <c r="E68" s="56"/>
      <c r="F68" s="7"/>
      <c r="G68" s="7"/>
      <c r="H68" s="57"/>
      <c r="I68" s="26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s="35" customFormat="1" ht="18.75">
      <c r="A69" s="6"/>
      <c r="B69" s="7"/>
      <c r="C69" s="54"/>
      <c r="D69" s="55"/>
      <c r="E69" s="56"/>
      <c r="F69" s="7"/>
      <c r="G69" s="7"/>
      <c r="H69" s="57"/>
      <c r="I69" s="26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</row>
    <row r="70" spans="1:38" s="35" customFormat="1" ht="18.75">
      <c r="A70" s="6"/>
      <c r="B70" s="7"/>
      <c r="C70" s="54"/>
      <c r="D70" s="55"/>
      <c r="E70" s="56"/>
      <c r="F70" s="7"/>
      <c r="G70" s="7"/>
      <c r="H70" s="57"/>
      <c r="I70" s="26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s="35" customFormat="1" ht="18.75">
      <c r="A71" s="6"/>
      <c r="B71" s="7"/>
      <c r="C71" s="54"/>
      <c r="D71" s="55"/>
      <c r="E71" s="56"/>
      <c r="F71" s="7"/>
      <c r="G71" s="7"/>
      <c r="H71" s="57"/>
      <c r="I71" s="26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s="35" customFormat="1" ht="18.75">
      <c r="A72" s="6"/>
      <c r="B72" s="7"/>
      <c r="C72" s="54"/>
      <c r="D72" s="55"/>
      <c r="E72" s="56"/>
      <c r="F72" s="7"/>
      <c r="G72" s="7"/>
      <c r="H72" s="57"/>
      <c r="I72" s="26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s="35" customFormat="1" ht="18.75">
      <c r="A73" s="6"/>
      <c r="B73" s="7"/>
      <c r="C73" s="54"/>
      <c r="D73" s="55"/>
      <c r="E73" s="56"/>
      <c r="F73" s="7"/>
      <c r="G73" s="7"/>
      <c r="H73" s="57"/>
      <c r="I73" s="26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</row>
    <row r="74" spans="1:38" s="35" customFormat="1" ht="18.75">
      <c r="A74" s="6"/>
      <c r="B74" s="7"/>
      <c r="C74" s="54"/>
      <c r="D74" s="55"/>
      <c r="E74" s="56"/>
      <c r="F74" s="7"/>
      <c r="G74" s="7"/>
      <c r="H74" s="57"/>
      <c r="I74" s="26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</row>
    <row r="75" spans="1:38" s="35" customFormat="1" ht="18.75">
      <c r="A75" s="6"/>
      <c r="B75" s="7"/>
      <c r="C75" s="54"/>
      <c r="D75" s="55"/>
      <c r="E75" s="56"/>
      <c r="F75" s="7"/>
      <c r="G75" s="7"/>
      <c r="H75" s="57"/>
      <c r="I75" s="26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s="35" customFormat="1" ht="18.75">
      <c r="A76" s="6"/>
      <c r="B76" s="7"/>
      <c r="C76" s="54"/>
      <c r="D76" s="55"/>
      <c r="E76" s="56"/>
      <c r="F76" s="7"/>
      <c r="G76" s="7"/>
      <c r="H76" s="57"/>
      <c r="I76" s="26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s="35" customFormat="1" ht="18.75">
      <c r="A77" s="6"/>
      <c r="B77" s="7"/>
      <c r="C77" s="54"/>
      <c r="D77" s="55"/>
      <c r="E77" s="56"/>
      <c r="F77" s="7"/>
      <c r="G77" s="7"/>
      <c r="H77" s="57"/>
      <c r="I77" s="26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s="35" customFormat="1" ht="18.75">
      <c r="A78" s="6"/>
      <c r="B78" s="7"/>
      <c r="C78" s="54"/>
      <c r="D78" s="55"/>
      <c r="E78" s="56"/>
      <c r="F78" s="7"/>
      <c r="G78" s="7"/>
      <c r="H78" s="57"/>
      <c r="I78" s="26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</row>
    <row r="79" spans="1:38" s="35" customFormat="1" ht="18.75">
      <c r="A79" s="6"/>
      <c r="B79" s="7"/>
      <c r="C79" s="54"/>
      <c r="D79" s="55"/>
      <c r="E79" s="56"/>
      <c r="F79" s="7"/>
      <c r="G79" s="7"/>
      <c r="H79" s="57"/>
      <c r="I79" s="26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s="35" customFormat="1" ht="18.75">
      <c r="A80" s="6"/>
      <c r="B80" s="7"/>
      <c r="C80" s="54"/>
      <c r="D80" s="55"/>
      <c r="E80" s="56"/>
      <c r="F80" s="7"/>
      <c r="G80" s="7"/>
      <c r="H80" s="57"/>
      <c r="I80" s="26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s="35" customFormat="1" ht="18.75">
      <c r="A81" s="6"/>
      <c r="B81" s="7"/>
      <c r="C81" s="54"/>
      <c r="D81" s="55"/>
      <c r="E81" s="56"/>
      <c r="F81" s="7"/>
      <c r="G81" s="7"/>
      <c r="H81" s="57"/>
      <c r="I81" s="26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</row>
    <row r="82" spans="1:38" s="35" customFormat="1" ht="18.75">
      <c r="A82" s="6"/>
      <c r="B82" s="7"/>
      <c r="C82" s="54"/>
      <c r="D82" s="55"/>
      <c r="E82" s="56"/>
      <c r="F82" s="7"/>
      <c r="G82" s="7"/>
      <c r="H82" s="57"/>
      <c r="I82" s="26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s="35" customFormat="1" ht="18.75">
      <c r="A83" s="6"/>
      <c r="B83" s="7"/>
      <c r="C83" s="54"/>
      <c r="D83" s="55"/>
      <c r="E83" s="56"/>
      <c r="F83" s="7"/>
      <c r="G83" s="7"/>
      <c r="H83" s="57"/>
      <c r="I83" s="26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</row>
    <row r="84" spans="1:38" s="35" customFormat="1" ht="18.75">
      <c r="A84" s="6"/>
      <c r="B84" s="7"/>
      <c r="C84" s="54"/>
      <c r="D84" s="55"/>
      <c r="E84" s="56"/>
      <c r="F84" s="7"/>
      <c r="G84" s="7"/>
      <c r="H84" s="57"/>
      <c r="I84" s="26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s="35" customFormat="1" ht="18.75">
      <c r="A85" s="6"/>
      <c r="B85" s="7"/>
      <c r="C85" s="54"/>
      <c r="D85" s="55"/>
      <c r="E85" s="56"/>
      <c r="F85" s="7"/>
      <c r="G85" s="7"/>
      <c r="H85" s="57"/>
      <c r="I85" s="26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s="35" customFormat="1" ht="18.75">
      <c r="A86" s="6"/>
      <c r="B86" s="7"/>
      <c r="C86" s="54"/>
      <c r="D86" s="55"/>
      <c r="E86" s="56"/>
      <c r="F86" s="7"/>
      <c r="G86" s="7"/>
      <c r="H86" s="57"/>
      <c r="I86" s="26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s="35" customFormat="1" ht="18.75">
      <c r="A87" s="6"/>
      <c r="B87" s="7"/>
      <c r="C87" s="54"/>
      <c r="D87" s="55"/>
      <c r="E87" s="56"/>
      <c r="F87" s="7"/>
      <c r="G87" s="7"/>
      <c r="H87" s="57"/>
      <c r="I87" s="26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s="35" customFormat="1" ht="18.75">
      <c r="A88" s="6"/>
      <c r="B88" s="7"/>
      <c r="C88" s="54"/>
      <c r="D88" s="55"/>
      <c r="E88" s="56"/>
      <c r="F88" s="7"/>
      <c r="G88" s="7"/>
      <c r="H88" s="57"/>
      <c r="I88" s="26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s="35" customFormat="1" ht="18.75">
      <c r="A89" s="6"/>
      <c r="B89" s="7"/>
      <c r="C89" s="54"/>
      <c r="D89" s="55"/>
      <c r="E89" s="56"/>
      <c r="F89" s="7"/>
      <c r="G89" s="7"/>
      <c r="H89" s="57"/>
      <c r="I89" s="26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</row>
    <row r="90" spans="1:38" s="35" customFormat="1" ht="18.75">
      <c r="A90" s="6"/>
      <c r="B90" s="7"/>
      <c r="C90" s="54"/>
      <c r="D90" s="55"/>
      <c r="E90" s="56"/>
      <c r="F90" s="7"/>
      <c r="G90" s="7"/>
      <c r="H90" s="57"/>
      <c r="I90" s="26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:38" s="35" customFormat="1" ht="18.75">
      <c r="A91" s="6"/>
      <c r="B91" s="7"/>
      <c r="C91" s="54"/>
      <c r="D91" s="55"/>
      <c r="E91" s="56"/>
      <c r="F91" s="7"/>
      <c r="G91" s="7"/>
      <c r="H91" s="57"/>
      <c r="I91" s="26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</row>
    <row r="92" spans="1:38" s="35" customFormat="1" ht="18.75">
      <c r="A92" s="6"/>
      <c r="B92" s="7"/>
      <c r="C92" s="54"/>
      <c r="D92" s="55"/>
      <c r="E92" s="56"/>
      <c r="F92" s="7"/>
      <c r="G92" s="7"/>
      <c r="H92" s="57"/>
      <c r="I92" s="26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:38" s="35" customFormat="1" ht="18.75">
      <c r="A93" s="6"/>
      <c r="B93" s="7"/>
      <c r="C93" s="54"/>
      <c r="D93" s="55"/>
      <c r="E93" s="56"/>
      <c r="F93" s="7"/>
      <c r="G93" s="7"/>
      <c r="H93" s="57"/>
      <c r="I93" s="26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:38" s="35" customFormat="1" ht="18.75">
      <c r="A94" s="6"/>
      <c r="B94" s="7"/>
      <c r="C94" s="54"/>
      <c r="D94" s="55"/>
      <c r="E94" s="56"/>
      <c r="F94" s="7"/>
      <c r="G94" s="7"/>
      <c r="H94" s="57"/>
      <c r="I94" s="26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38" s="35" customFormat="1" ht="18.75">
      <c r="A95" s="6"/>
      <c r="B95" s="7"/>
      <c r="C95" s="54"/>
      <c r="D95" s="55"/>
      <c r="E95" s="56"/>
      <c r="F95" s="7"/>
      <c r="G95" s="7"/>
      <c r="H95" s="57"/>
      <c r="I95" s="26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</row>
    <row r="96" spans="1:38" s="35" customFormat="1" ht="18.75">
      <c r="A96" s="6"/>
      <c r="B96" s="7"/>
      <c r="C96" s="54"/>
      <c r="D96" s="55"/>
      <c r="E96" s="56"/>
      <c r="F96" s="7"/>
      <c r="G96" s="7"/>
      <c r="H96" s="57"/>
      <c r="I96" s="26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:38" s="35" customFormat="1" ht="18.75">
      <c r="A97" s="6"/>
      <c r="B97" s="7"/>
      <c r="C97" s="54"/>
      <c r="D97" s="55"/>
      <c r="E97" s="56"/>
      <c r="F97" s="7"/>
      <c r="G97" s="7"/>
      <c r="H97" s="57"/>
      <c r="I97" s="26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:38" s="35" customFormat="1" ht="18.75">
      <c r="A98" s="6"/>
      <c r="B98" s="7"/>
      <c r="C98" s="54"/>
      <c r="D98" s="55"/>
      <c r="E98" s="56"/>
      <c r="F98" s="7"/>
      <c r="G98" s="7"/>
      <c r="H98" s="57"/>
      <c r="I98" s="26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</row>
    <row r="99" spans="1:38" s="35" customFormat="1" ht="18.75">
      <c r="A99" s="6"/>
      <c r="B99" s="7"/>
      <c r="C99" s="54"/>
      <c r="D99" s="55"/>
      <c r="E99" s="56"/>
      <c r="F99" s="7"/>
      <c r="G99" s="7"/>
      <c r="H99" s="57"/>
      <c r="I99" s="26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</row>
    <row r="100" spans="1:38" s="35" customFormat="1" ht="18.75">
      <c r="A100" s="6"/>
      <c r="B100" s="7"/>
      <c r="C100" s="54"/>
      <c r="D100" s="55"/>
      <c r="E100" s="56"/>
      <c r="F100" s="7"/>
      <c r="G100" s="7"/>
      <c r="H100" s="57"/>
      <c r="I100" s="26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</row>
    <row r="101" spans="1:38" s="35" customFormat="1" ht="18.75">
      <c r="A101" s="6"/>
      <c r="B101" s="7"/>
      <c r="C101" s="54"/>
      <c r="D101" s="55"/>
      <c r="E101" s="56"/>
      <c r="F101" s="7"/>
      <c r="G101" s="7"/>
      <c r="H101" s="57"/>
      <c r="I101" s="26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</row>
  </sheetData>
  <sheetProtection/>
  <mergeCells count="10">
    <mergeCell ref="A10:B10"/>
    <mergeCell ref="A9:B9"/>
    <mergeCell ref="A1:H1"/>
    <mergeCell ref="A2:H2"/>
    <mergeCell ref="A3:H3"/>
    <mergeCell ref="A4:H4"/>
    <mergeCell ref="A6:F6"/>
    <mergeCell ref="A5:H5"/>
    <mergeCell ref="A7:B7"/>
    <mergeCell ref="A8:B8"/>
  </mergeCells>
  <printOptions/>
  <pageMargins left="0.7086614173228347" right="0.1968503937007874" top="0.3937007874015748" bottom="0.31496062992125984" header="0.31496062992125984" footer="0.2362204724409449"/>
  <pageSetup blackAndWhite="1" fitToHeight="6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2021-11-12T08:17:46Z</cp:lastPrinted>
  <dcterms:created xsi:type="dcterms:W3CDTF">2014-10-25T07:35:49Z</dcterms:created>
  <dcterms:modified xsi:type="dcterms:W3CDTF">2022-05-06T08:01:07Z</dcterms:modified>
  <cp:category/>
  <cp:version/>
  <cp:contentType/>
  <cp:contentStatus/>
</cp:coreProperties>
</file>