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175" activeTab="21"/>
  </bookViews>
  <sheets>
    <sheet name="1" sheetId="1" r:id="rId1"/>
    <sheet name="пр3" sheetId="2" state="hidden" r:id="rId2"/>
    <sheet name="пр2" sheetId="3" state="hidden" r:id="rId3"/>
    <sheet name="прил2" sheetId="4" state="hidden" r:id="rId4"/>
    <sheet name="2" sheetId="5" state="hidden" r:id="rId5"/>
    <sheet name="3" sheetId="6" state="hidden" r:id="rId6"/>
    <sheet name="4" sheetId="7" state="hidden" r:id="rId7"/>
    <sheet name="5" sheetId="8" r:id="rId8"/>
    <sheet name="прил6" sheetId="9" state="hidden" r:id="rId9"/>
    <sheet name="6" sheetId="10" state="hidden" r:id="rId10"/>
    <sheet name="7" sheetId="11" r:id="rId11"/>
    <sheet name="пр8" sheetId="12" state="hidden" r:id="rId12"/>
    <sheet name="прил8" sheetId="13" state="hidden" r:id="rId13"/>
    <sheet name="8" sheetId="14" state="hidden" r:id="rId14"/>
    <sheet name="9" sheetId="15" r:id="rId15"/>
    <sheet name="пр10" sheetId="16" state="hidden" r:id="rId16"/>
    <sheet name="прил10" sheetId="17" state="hidden" r:id="rId17"/>
    <sheet name="прил12" sheetId="18" state="hidden" r:id="rId18"/>
    <sheet name="10" sheetId="19" state="hidden" r:id="rId19"/>
    <sheet name="прил14" sheetId="20" state="hidden" r:id="rId20"/>
    <sheet name="прил16" sheetId="21" state="hidden" r:id="rId21"/>
    <sheet name="11" sheetId="22" r:id="rId22"/>
    <sheet name="пр12" sheetId="23" state="hidden" r:id="rId23"/>
    <sheet name="пр13" sheetId="24" state="hidden" r:id="rId24"/>
    <sheet name="пр14" sheetId="25" state="hidden" r:id="rId25"/>
    <sheet name="12" sheetId="26" state="hidden" r:id="rId26"/>
    <sheet name="13" sheetId="27" state="hidden" r:id="rId27"/>
    <sheet name="14" sheetId="28" state="hidden" r:id="rId28"/>
    <sheet name="15" sheetId="29" state="hidden" r:id="rId29"/>
    <sheet name="16" sheetId="30" state="hidden" r:id="rId30"/>
    <sheet name="Лист3" sheetId="31" state="hidden" r:id="rId31"/>
    <sheet name="17" sheetId="32" state="hidden" r:id="rId32"/>
    <sheet name="18" sheetId="33" state="hidden" r:id="rId33"/>
  </sheets>
  <externalReferences>
    <externalReference r:id="rId36"/>
    <externalReference r:id="rId37"/>
    <externalReference r:id="rId38"/>
  </externalReferences>
  <definedNames>
    <definedName name="_xlnm.Print_Titles" localSheetId="5">'3'!$11:$11</definedName>
    <definedName name="_xlnm.Print_Titles" localSheetId="7">'5'!$12:$12</definedName>
    <definedName name="_xlnm.Print_Titles" localSheetId="17">'прил12'!$11:$11</definedName>
    <definedName name="_xlnm.Print_Titles" localSheetId="8">'прил6'!$12:$12</definedName>
    <definedName name="_xlnm.Print_Titles" localSheetId="12">'прил8'!$10:$10</definedName>
    <definedName name="_xlnm.Print_Area" localSheetId="0">'1'!$A$1:$C$27</definedName>
    <definedName name="_xlnm.Print_Area" localSheetId="21">'11'!$A$1:$F$88</definedName>
    <definedName name="_xlnm.Print_Area" localSheetId="25">'12'!$A$1:$I$391</definedName>
    <definedName name="_xlnm.Print_Area" localSheetId="26">'13'!$A$1:$D$30</definedName>
    <definedName name="_xlnm.Print_Area" localSheetId="32">'18'!$A$1:$J$21</definedName>
    <definedName name="_xlnm.Print_Area" localSheetId="5">'3'!$A$1:$C$76</definedName>
    <definedName name="_xlnm.Print_Area" localSheetId="6">'4'!$A$1:$C$17</definedName>
    <definedName name="_xlnm.Print_Area" localSheetId="7">'5'!$A$1:$C$58</definedName>
    <definedName name="_xlnm.Print_Area" localSheetId="9">'6'!$A$1:$D$65</definedName>
    <definedName name="_xlnm.Print_Area" localSheetId="10">'7'!$A$1:$G$138</definedName>
    <definedName name="_xlnm.Print_Area" localSheetId="14">'9'!$A$1:$I$145</definedName>
    <definedName name="_xlnm.Print_Area" localSheetId="16">'прил10'!$A$1:$I$111</definedName>
    <definedName name="_xlnm.Print_Area" localSheetId="17">'прил12'!$A$1:$H$29</definedName>
    <definedName name="_xlnm.Print_Area" localSheetId="3">'прил2'!$A$1:$D$28</definedName>
    <definedName name="_xlnm.Print_Area" localSheetId="8">'прил6'!$A$1:$D$70</definedName>
    <definedName name="_xlnm.Print_Area" localSheetId="12">'прил8'!$A$1:$H$110</definedName>
  </definedNames>
  <calcPr fullCalcOnLoad="1"/>
</workbook>
</file>

<file path=xl/comments11.xml><?xml version="1.0" encoding="utf-8"?>
<comments xmlns="http://schemas.openxmlformats.org/spreadsheetml/2006/main">
  <authors>
    <author>Пользователь</author>
  </authors>
  <commentList>
    <comment ref="A139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Пользователь</author>
  </authors>
  <commentList>
    <comment ref="A79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User</author>
    <author>Пользователь</author>
  </authors>
  <commentList>
    <comment ref="H1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183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Пользователь</author>
  </authors>
  <commentList>
    <comment ref="I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80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User</author>
    <author>Пользователь</author>
  </authors>
  <commentList>
    <comment ref="I1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189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<sst xmlns="http://schemas.openxmlformats.org/spreadsheetml/2006/main" count="8460" uniqueCount="1197">
  <si>
    <t>Прочие безвозмездные поступления в бюджеты поселений</t>
  </si>
  <si>
    <t>2 08 05000 10 0000 180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</si>
  <si>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</si>
  <si>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</si>
  <si>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2 18 05010 10 0000 180</t>
  </si>
  <si>
    <t>2 18 05020 10 0000 180</t>
  </si>
  <si>
    <t>2 18 05030 10 0000 180</t>
  </si>
  <si>
    <t>1 11 08050 10 0000 120</t>
  </si>
  <si>
    <t>1 11 09015 10 0000 120</t>
  </si>
  <si>
    <t>1 11 09025 10 0000 120</t>
  </si>
  <si>
    <t>1 15 02050 10 0000 140</t>
  </si>
  <si>
    <t>1 16 90050 10 0000 140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</si>
  <si>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</si>
  <si>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</si>
  <si>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</si>
  <si>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</si>
  <si>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</si>
  <si>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</si>
  <si>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</si>
  <si>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</si>
  <si>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</si>
  <si>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</si>
  <si>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</si>
  <si>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</si>
  <si>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</si>
  <si>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</si>
  <si>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</si>
  <si>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</si>
  <si>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</si>
  <si>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</si>
  <si>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</si>
  <si>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</si>
  <si>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</si>
  <si>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</si>
  <si>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</si>
  <si>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</si>
  <si>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</si>
  <si>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</si>
  <si>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</si>
  <si>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</si>
  <si>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</si>
  <si>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</si>
  <si>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</si>
  <si>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</si>
  <si>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</si>
  <si>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</si>
  <si>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</si>
  <si>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</si>
  <si>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</si>
  <si>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</si>
  <si>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</si>
  <si>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</si>
  <si>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</si>
  <si>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Приложение №12</t>
  </si>
  <si>
    <t>Объем привлечения средств в 2016г.</t>
  </si>
  <si>
    <t>Объем привлечения средств в 2017г.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</si>
  <si>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</si>
  <si>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</si>
  <si>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</si>
  <si>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</si>
  <si>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</si>
  <si>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</si>
  <si>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</si>
  <si>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</si>
  <si>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</si>
  <si>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</si>
  <si>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</si>
  <si>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</si>
  <si>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</si>
  <si>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</si>
  <si>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</si>
  <si>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</si>
  <si>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</si>
  <si>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</si>
  <si>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</si>
  <si>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</si>
  <si>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2 02 04000 00 0000 151</t>
  </si>
  <si>
    <t>2 07 00000 00 0000 180</t>
  </si>
  <si>
    <t>Прочие безвозмездные поступления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</si>
  <si>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</si>
  <si>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</si>
  <si>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</si>
  <si>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</si>
  <si>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</si>
  <si>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</si>
  <si>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</si>
  <si>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</si>
  <si>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</si>
  <si>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</si>
  <si>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</si>
  <si>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</si>
  <si>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</si>
  <si>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</si>
  <si>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</si>
  <si>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</si>
  <si>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</si>
  <si>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</si>
  <si>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</si>
  <si>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</si>
  <si>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</si>
  <si>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</si>
  <si>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</si>
  <si>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</si>
  <si>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</si>
  <si>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</si>
  <si>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</si>
  <si>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</si>
  <si>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</si>
  <si>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</si>
  <si>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</si>
  <si>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</si>
  <si>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</si>
  <si>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</si>
  <si>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</si>
  <si>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</si>
  <si>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</si>
  <si>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</si>
  <si>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</si>
  <si>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</si>
  <si>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</si>
  <si>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</si>
  <si>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</si>
  <si>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трасферты</t>
  </si>
  <si>
    <t>Доходы бюджета - ИТОГО</t>
  </si>
  <si>
    <t>Приложение №6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</si>
  <si>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</si>
  <si>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</si>
  <si>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</si>
  <si>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</si>
  <si>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</si>
  <si>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Приложение №4</t>
  </si>
  <si>
    <t>01 03 0100 10 0000 710</t>
  </si>
  <si>
    <t>01 03 0100 10 0000 810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</si>
  <si>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</si>
  <si>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</si>
  <si>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</si>
  <si>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</si>
  <si>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</si>
  <si>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Перечень   главных  администраторов доходов</t>
  </si>
  <si>
    <t xml:space="preserve">Код главного администратора доходов
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</si>
  <si>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</si>
  <si>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</si>
  <si>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</si>
  <si>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</si>
  <si>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</si>
  <si>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</si>
  <si>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</si>
  <si>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</si>
  <si>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</si>
  <si>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</si>
  <si>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</si>
  <si>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</si>
  <si>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</si>
  <si>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</si>
  <si>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</si>
  <si>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</si>
  <si>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</si>
  <si>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</si>
  <si>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</si>
  <si>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</si>
  <si>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</si>
  <si>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</si>
  <si>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</si>
  <si>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13</t>
  </si>
  <si>
    <t>05 0</t>
  </si>
  <si>
    <t>09 0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</si>
  <si>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</si>
  <si>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</si>
  <si>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</si>
  <si>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</si>
  <si>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</si>
  <si>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</si>
  <si>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</si>
  <si>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</si>
  <si>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</si>
  <si>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</si>
  <si>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</si>
  <si>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</si>
  <si>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</si>
  <si>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</si>
  <si>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</si>
  <si>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</si>
  <si>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</si>
  <si>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</si>
  <si>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</si>
  <si>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</si>
  <si>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</si>
  <si>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</si>
  <si>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</si>
  <si>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</si>
  <si>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</si>
  <si>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</si>
  <si>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</si>
  <si>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</si>
  <si>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</si>
  <si>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</si>
  <si>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</si>
  <si>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</si>
  <si>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</si>
  <si>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</si>
  <si>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</si>
  <si>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</si>
  <si>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</si>
  <si>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</si>
  <si>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</si>
  <si>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</si>
  <si>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</si>
  <si>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</si>
  <si>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</si>
  <si>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</si>
  <si>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</si>
  <si>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</si>
  <si>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</si>
  <si>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</si>
  <si>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</si>
  <si>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</si>
  <si>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</si>
  <si>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</si>
  <si>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</si>
  <si>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</si>
  <si>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</si>
  <si>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</si>
  <si>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09 1</t>
  </si>
  <si>
    <t>1437</t>
  </si>
  <si>
    <t>Мероприятия, направленные на развитие муниципальной службы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</si>
  <si>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</si>
  <si>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</si>
  <si>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</si>
  <si>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</si>
  <si>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</si>
  <si>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</si>
  <si>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</si>
  <si>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</si>
  <si>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</si>
  <si>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</si>
  <si>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</si>
  <si>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</si>
  <si>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76 0</t>
  </si>
  <si>
    <t>Реализация государственных функций, связанных с общегосударственным управлением</t>
  </si>
  <si>
    <t>76 1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</si>
  <si>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</si>
  <si>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</si>
  <si>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</si>
  <si>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</si>
  <si>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</si>
  <si>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</si>
  <si>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</si>
  <si>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</si>
  <si>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</si>
  <si>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</si>
  <si>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</si>
  <si>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</si>
  <si>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Приложение №8</t>
  </si>
  <si>
    <t>Сумма на 2017 год</t>
  </si>
  <si>
    <t>Сумма на 2016 год</t>
  </si>
  <si>
    <t>Приложение №10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</si>
  <si>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</si>
  <si>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</si>
  <si>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</si>
  <si>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</si>
  <si>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</si>
  <si>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</si>
  <si>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</si>
  <si>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</si>
  <si>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</si>
  <si>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</si>
  <si>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</si>
  <si>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</si>
  <si>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</si>
  <si>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</si>
  <si>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</si>
  <si>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</si>
  <si>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2 07 05030 10 0000 180</t>
  </si>
  <si>
    <t xml:space="preserve">Прочие безвозмездные поступления в бюджеты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</si>
  <si>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</si>
  <si>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1 11 01050 10 0000 120</t>
  </si>
  <si>
    <t>1 11 02085 10 0000 120</t>
  </si>
  <si>
    <t>1 11 03050 10 0000 120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</si>
  <si>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</si>
  <si>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</si>
  <si>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</si>
  <si>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</si>
  <si>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1 11 05093 10 0000 120</t>
  </si>
  <si>
    <t>1 11 07015 10 0000 120</t>
  </si>
  <si>
    <t>1 11 09035 10 0000 120</t>
  </si>
  <si>
    <t>1 11 09045 10 0000 120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</si>
  <si>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</si>
  <si>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</si>
  <si>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</si>
  <si>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1 14 01050 10 0000 410</t>
  </si>
  <si>
    <t>1 14 02052 10 0000 410</t>
  </si>
  <si>
    <t>1 14 02053 10 0000 410</t>
  </si>
  <si>
    <t>1 14 02052 10 0000 440</t>
  </si>
  <si>
    <t>1 14 02053 10 0000 440</t>
  </si>
  <si>
    <t>1 14 03050 10 0000 410</t>
  </si>
  <si>
    <t>1 14 03050 10 0000 440</t>
  </si>
  <si>
    <t>1  14  04050 10 0000 420</t>
  </si>
  <si>
    <t>1  14  06025 10 0000 430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</si>
  <si>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</si>
  <si>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1 17 01050 10  0000  180</t>
  </si>
  <si>
    <t>1 17  02020 10 0000 180</t>
  </si>
  <si>
    <t>1  17 05050 10  0000 180</t>
  </si>
  <si>
    <t xml:space="preserve"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</si>
  <si>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</si>
  <si>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</si>
  <si>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</si>
  <si>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</si>
  <si>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</si>
  <si>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</si>
  <si>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</si>
  <si>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1  11  05035  10  0000  120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</si>
  <si>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</si>
  <si>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</si>
  <si>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1 01 02020 01 0000 110</t>
  </si>
  <si>
    <t>1 03 00000 00 0000 000</t>
  </si>
  <si>
    <t>1 03 02000 01 0000 110</t>
  </si>
  <si>
    <t>1 03 02240 01 0000 110</t>
  </si>
  <si>
    <t>1 03 02230 01 0000 110</t>
  </si>
  <si>
    <t>1 03 02250 01 0000 110</t>
  </si>
  <si>
    <t>1 03 02260 01 0000 110</t>
  </si>
  <si>
    <t>Доходы от уплаты акцизов на дизильное топливо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</si>
  <si>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</si>
  <si>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</si>
  <si>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</si>
  <si>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</si>
  <si>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1 05 03000 01 0000 110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</si>
  <si>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</si>
  <si>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</si>
  <si>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</si>
  <si>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</si>
  <si>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1 13 00000 00 0000 000</t>
  </si>
  <si>
    <t>1 13 01990 00 0000 130</t>
  </si>
  <si>
    <t>1 14 06020 00 0000 430</t>
  </si>
  <si>
    <t>1 14 06025 10 0000 430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</si>
  <si>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</si>
  <si>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</si>
  <si>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 вопросов 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</si>
  <si>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</si>
  <si>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</si>
  <si>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2 07 05000 10 0000 180</t>
  </si>
  <si>
    <t>ОХО</t>
  </si>
  <si>
    <t>1434</t>
  </si>
  <si>
    <t>04 0</t>
  </si>
  <si>
    <t>04 1</t>
  </si>
  <si>
    <t>1470</t>
  </si>
  <si>
    <t>Проведение муниципальной политики в области имущественных и земельных отношений на территории муниципального образования</t>
  </si>
  <si>
    <t>Муниципальная программа __________________________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</si>
  <si>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</si>
  <si>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Муниципальная программа _____________кого сельсовета Поныровского района Курской области «Социальная поддержка граждан в _____________ком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</si>
  <si>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_________ сельсовета Поныровского района Курской области «Социальная поддержка граждан в _________ сельсовете Поныровского района Курской области»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</si>
  <si>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</si>
  <si>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Прочие расходы </t>
  </si>
  <si>
    <t>1439</t>
  </si>
  <si>
    <t>публикации</t>
  </si>
  <si>
    <t>Реализация мероприятий по распространению официальной информации</t>
  </si>
  <si>
    <t>Курской области на 2015 год и  на плановый период 2016 и 2017 годов"</t>
  </si>
  <si>
    <t xml:space="preserve">Распределение бюджетных ассигнований </t>
  </si>
  <si>
    <t xml:space="preserve">на реализацию муниципальных программ </t>
  </si>
  <si>
    <t>Приложение №16</t>
  </si>
  <si>
    <t xml:space="preserve"> в плановом периоде 2016 и 2017 годов</t>
  </si>
  <si>
    <t>на плановый период 2016 и 2017 годов</t>
  </si>
  <si>
    <t xml:space="preserve">
Наименование главного администратора  доходов бюджета поселения
</t>
  </si>
  <si>
    <t>Выполнение других обязательств ____________ сельсовета Поныровского района Курской области</t>
  </si>
  <si>
    <t>бюджета 2-го Поныровского сельсовета Поныровского района Курской области на 2016-2017 года</t>
  </si>
  <si>
    <t>Администрация 2-го Поныровского сельсовета Поныровского района Курской области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</si>
  <si>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</si>
  <si>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Выполнение других обязательств 2-го Поныровского сельсовета Поныровского района Курской области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</si>
  <si>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</si>
  <si>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</si>
  <si>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</si>
  <si>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</si>
  <si>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</si>
  <si>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2-ом Поныровском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</si>
  <si>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</si>
  <si>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</si>
  <si>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</si>
  <si>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</si>
  <si>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Распределение бюджетных ассигнований по разделам, подразделам, целевым статьям (муниципальным программам 2-го Поныровского сельсовета Поныровского района Курской области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бюджета 2-го Поныровского  сельсовета Поныровского района Курской области на плановый период 2016 и 2017 годов</t>
  </si>
  <si>
    <t>Подпрограмма «Реализация мероприятий, направленных на развитие муниципальной службы» муниципальной программы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</si>
  <si>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</si>
  <si>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</si>
  <si>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</si>
  <si>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 сельсовета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</si>
  <si>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</si>
  <si>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области"Благоустройство и содержание территории  2-го Поныровского сельсовета Поныровского района Курской области"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</si>
  <si>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</si>
  <si>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</si>
  <si>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</si>
  <si>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 сельсовете Поныровского района Курской области»</t>
  </si>
  <si>
    <t>Подпрограмма «Организация благоустройства территории 2-го Поныровского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</si>
  <si>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Ведомственная структура расходов бюджета 2-го Поныровского сельсовета Поныровского района Курской области на плановый период 2016 и 2017 годы</t>
  </si>
  <si>
    <t>Муниципальная программа 2-го Поныровского 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</si>
  <si>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муниципальной программы 2-го Поныровского 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</si>
  <si>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>Подпрограмма «Энергосбережение в 2-ом Поныровском 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</si>
  <si>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 сельсовета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</si>
  <si>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 сельсовете Поныровского района Курской области»</t>
  </si>
  <si>
    <t>Муниципальная программа 2-го Поныровского 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</si>
  <si>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 2-ом Поныровском 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</si>
  <si>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</si>
  <si>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</si>
  <si>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</si>
  <si>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</si>
  <si>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</si>
  <si>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 xml:space="preserve">Программа муниципальных внутренних заимствований 2-го Поныровского </t>
  </si>
  <si>
    <t xml:space="preserve"> сельсовета Поныровского района Курской области на 2016 - 2017 годы</t>
  </si>
  <si>
    <t>2-го Поныровского сельсовета Поныровского района по возможным гарантийным случаям, в 2015 году</t>
  </si>
  <si>
    <t>2-го Поныровского сельсовета Поныровского района Курской области на 2016 - 2017 годы</t>
  </si>
  <si>
    <t>1.1. Перечень подлежащих предоставлению муниципальных гарантий 2-го Поныровского сельсовета Поныровского района в 2014 году</t>
  </si>
  <si>
    <t>Исполнение муниципальных гарантий 2-го Поныровского сельсовета Поныровского района</t>
  </si>
  <si>
    <t>к решению Собрания Депутатов 2-го Поныровского сельсовета</t>
  </si>
  <si>
    <t>"О бюджете 2-го Поныровского сельсовета Поныровского района</t>
  </si>
  <si>
    <t>к решению Собрания Депутатов  2-го Поныровского сельсовета</t>
  </si>
  <si>
    <t>"О бюджете  2-го Поныровского сельсовета Поныровского района</t>
  </si>
  <si>
    <t xml:space="preserve">  и межбюджетных трансфертов, получаемых из других бюджетов бюджетной системы Российской Федерации</t>
  </si>
  <si>
    <t xml:space="preserve">Поступления доходов в бюджет 2-го Поныровского сельсовета Поныровского района Курской области </t>
  </si>
  <si>
    <t>Всего  источников финансирования дефицитов бюджетов</t>
  </si>
  <si>
    <t>Условно утвержденные расходы</t>
  </si>
  <si>
    <t>Поныровского района Курской области  от 09 декабря 2014г. № 21</t>
  </si>
  <si>
    <t>Поныровского района Курской области от 09 декабря 2014г. № 21</t>
  </si>
  <si>
    <t>Поныровского района  Курской области от 09 декабря 2014 г. № 21</t>
  </si>
  <si>
    <t>Поныровского района Курской области  от  09 декабря 2014г. № 21</t>
  </si>
  <si>
    <t>5118</t>
  </si>
  <si>
    <t>1 06 06033 10 0000 110</t>
  </si>
  <si>
    <t>1 06 06040 00 0000 110</t>
  </si>
  <si>
    <t>1 06 06043 10 0000 110</t>
  </si>
  <si>
    <t>0000000</t>
  </si>
  <si>
    <t>0051180</t>
  </si>
  <si>
    <t>01С1434</t>
  </si>
  <si>
    <t>01С1401</t>
  </si>
  <si>
    <t>Поныровского района Курской области  от ___ декабря 2015г. № ___</t>
  </si>
  <si>
    <t>10</t>
  </si>
  <si>
    <t>Земельный налог с физических лиц</t>
  </si>
  <si>
    <t>Земельный налог с физических лиц, обладающих земельным участком 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</si>
  <si>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</si>
  <si>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 , расположенным в границах сельских поселений</t>
  </si>
  <si>
    <t>рублей</t>
  </si>
  <si>
    <t>1  11 05035 10  0000  120</t>
  </si>
  <si>
    <t>00 С1402</t>
  </si>
  <si>
    <t>00 00000</t>
  </si>
  <si>
    <t>00 С1404</t>
  </si>
  <si>
    <t>00 С1401</t>
  </si>
  <si>
    <t>00 С1439</t>
  </si>
  <si>
    <t>13 2</t>
  </si>
  <si>
    <t>01 00000</t>
  </si>
  <si>
    <t>01 П1460</t>
  </si>
  <si>
    <t>Жилищное хозяйство</t>
  </si>
  <si>
    <t>01 П1430</t>
  </si>
  <si>
    <t>Осуществление переданных полномочий  по капитальному ремонту муниципального жилищного фонда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</si>
  <si>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</si>
  <si>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</si>
  <si>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>Коммунальное хозяйство</t>
  </si>
  <si>
    <t>01 П1431</t>
  </si>
  <si>
    <t>Осуществление полномочий  в области коммунального хозяйства</t>
  </si>
  <si>
    <t xml:space="preserve">16 0 </t>
  </si>
  <si>
    <t xml:space="preserve">16 1 </t>
  </si>
  <si>
    <t>02 L0181</t>
  </si>
  <si>
    <t>02 00000</t>
  </si>
  <si>
    <t>Осуществление переданных полномочий на реализацию мероприятий, направленных на устойчивое развитие сельских территорий</t>
  </si>
  <si>
    <t>01 С1433</t>
  </si>
  <si>
    <t>Основное мероприятие "Организация культурно-досуговой деятельности"</t>
  </si>
  <si>
    <t>02 2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</si>
  <si>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</si>
  <si>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07 2</t>
  </si>
  <si>
    <t>01 П1490</t>
  </si>
  <si>
    <t xml:space="preserve">07 1 </t>
  </si>
  <si>
    <t xml:space="preserve">07 2 </t>
  </si>
  <si>
    <t>Содержание работника, осуществляющего выполнение переданных полномочий</t>
  </si>
  <si>
    <t>16 0</t>
  </si>
  <si>
    <t>Код бюджетной классификации Российской Федерации доходов бюджета  поселения</t>
  </si>
  <si>
    <t>01 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</si>
  <si>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</si>
  <si>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00 51180</t>
  </si>
  <si>
    <t>Содержание работника, осуществляющего выполнение переданных полномочий от муниципального района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</si>
  <si>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</si>
  <si>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</si>
  <si>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79 1</t>
  </si>
  <si>
    <t xml:space="preserve">Сумма </t>
  </si>
  <si>
    <t xml:space="preserve">  ВСЕГО</t>
  </si>
  <si>
    <t>00</t>
  </si>
  <si>
    <t>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</si>
  <si>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</si>
  <si>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01 </t>
  </si>
  <si>
    <t>13350</t>
  </si>
  <si>
    <t>С1401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</si>
  <si>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</si>
  <si>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 xml:space="preserve">01 2 </t>
  </si>
  <si>
    <t>Основное мероприятие "Развитие библиотечного дела"</t>
  </si>
  <si>
    <t>01 2</t>
  </si>
  <si>
    <t>П1490</t>
  </si>
  <si>
    <t>Межбюджетные трансферты</t>
  </si>
  <si>
    <t>500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</si>
  <si>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</si>
  <si>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>01 3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</si>
  <si>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</si>
  <si>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</si>
  <si>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>13070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</si>
  <si>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</si>
  <si>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01 4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</si>
  <si>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</si>
  <si>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С1402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</si>
  <si>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</si>
  <si>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</si>
  <si>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 xml:space="preserve">02 </t>
  </si>
  <si>
    <t>13340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</si>
  <si>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</si>
  <si>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</si>
  <si>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</si>
  <si>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</si>
  <si>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13200</t>
  </si>
  <si>
    <t>Предоставление субсидий бюджетным, автономным учреждениям и иным некоммерческим организациям</t>
  </si>
  <si>
    <t>Содержание работников, осуществляющих переданные государственные полномочия в сфере социальной защиты населения</t>
  </si>
  <si>
    <t>13220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</si>
  <si>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</si>
  <si>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>Выплата ежемесячного пособия на ребенка</t>
  </si>
  <si>
    <t>11130</t>
  </si>
  <si>
    <t>Меры социальной поддержки реабилитированных лиц и лиц, признанных пострадавшими от политических репрессий</t>
  </si>
  <si>
    <t>11170</t>
  </si>
  <si>
    <t>Социальная поддержка отдельным категориям граждан по обеспечению продовольственными товарами</t>
  </si>
  <si>
    <t>11180</t>
  </si>
  <si>
    <t>Меры социальной поддержки ветеранов труда</t>
  </si>
  <si>
    <t>13150</t>
  </si>
  <si>
    <t>Меры социальной поддержки тружеников тыла</t>
  </si>
  <si>
    <t>13160</t>
  </si>
  <si>
    <t xml:space="preserve">Выплата пенсий за выслугу лет и доплат к пенсиям муниципальных служащих </t>
  </si>
  <si>
    <t>С1455</t>
  </si>
  <si>
    <t>Осуществление мер по улучшению положения и качества жизни граждан</t>
  </si>
  <si>
    <t>С1473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</si>
  <si>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</si>
  <si>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>02 3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</si>
  <si>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</si>
  <si>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</si>
  <si>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13170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</si>
  <si>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</si>
  <si>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13190</t>
  </si>
  <si>
    <t>Мероприятия в области улучшения демографической ситуации, совершенствования социальной поддержки семьи и детей</t>
  </si>
  <si>
    <t>С1474</t>
  </si>
  <si>
    <t>1322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</si>
  <si>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</si>
  <si>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 xml:space="preserve">03 0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</si>
  <si>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</si>
  <si>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>03 1</t>
  </si>
  <si>
    <t>Основное мероприятие "Развитие дошкольного образования"</t>
  </si>
  <si>
    <t>Выплата компенсации части родительской платы</t>
  </si>
  <si>
    <t>13000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</si>
  <si>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</si>
  <si>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13030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</si>
  <si>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</si>
  <si>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</si>
  <si>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Основное мероприятие "Развитие общего образования"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</si>
  <si>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</si>
  <si>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13040</t>
  </si>
  <si>
    <t xml:space="preserve">Ежемесячное денежное вознаграждение за классное руководство </t>
  </si>
  <si>
    <t>13110</t>
  </si>
  <si>
    <t>Обеспечение оборудованием  школьных столовых</t>
  </si>
  <si>
    <t>S3080</t>
  </si>
  <si>
    <t xml:space="preserve"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 </t>
  </si>
  <si>
    <t>S3090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</si>
  <si>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</si>
  <si>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>03 2</t>
  </si>
  <si>
    <t>Основное мероприятие "Обеспечение сохранения и развития системы дополнительного образования"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</si>
  <si>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</si>
  <si>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03 3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</si>
  <si>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</si>
  <si>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</si>
  <si>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</si>
  <si>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</si>
  <si>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03 4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</si>
  <si>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</si>
  <si>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</si>
  <si>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13120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</si>
  <si>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</si>
  <si>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</si>
  <si>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 xml:space="preserve">04 0 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</si>
  <si>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</si>
  <si>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</si>
  <si>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Мероприятия в области земельных отношений</t>
  </si>
  <si>
    <t>С1468</t>
  </si>
  <si>
    <t>Содержание муниципального имущества</t>
  </si>
  <si>
    <t>С1488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</si>
  <si>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</si>
  <si>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 xml:space="preserve">05 0 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</si>
  <si>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</si>
  <si>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Основное мероприятие "Проведение эффективной энергосберегающей политики в Поныровском районе Курской области"</t>
  </si>
  <si>
    <t xml:space="preserve">Мероприятия в области энергосбережения </t>
  </si>
  <si>
    <t>С1434</t>
  </si>
  <si>
    <t xml:space="preserve">06 0 </t>
  </si>
  <si>
    <t>06 1</t>
  </si>
  <si>
    <t>Капитальные вложения в объекты государственной (муниципальной) собственности</t>
  </si>
  <si>
    <t>400</t>
  </si>
  <si>
    <t>П1431</t>
  </si>
  <si>
    <t>071</t>
  </si>
  <si>
    <t>Мероприятия по обеспечению жильем молодых семей</t>
  </si>
  <si>
    <t>L0200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</si>
  <si>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</si>
  <si>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</si>
  <si>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>08 1</t>
  </si>
  <si>
    <t>Основное мероприятие "Формирование условий для вовлечения молодежи в социальную практику"</t>
  </si>
  <si>
    <t>С1414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</si>
  <si>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</si>
  <si>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08 3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</si>
  <si>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</si>
  <si>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</si>
  <si>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</si>
  <si>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</si>
  <si>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</si>
  <si>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</si>
  <si>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 xml:space="preserve">09 0 </t>
  </si>
  <si>
    <t xml:space="preserve">09 1 </t>
  </si>
  <si>
    <t>С1437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</si>
  <si>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</si>
  <si>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 xml:space="preserve">10 0 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</si>
  <si>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Поныровского района Курской области «Развитие архивного дела в Поныровском районе Курской области»</t>
  </si>
  <si>
    <t>10 1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</si>
  <si>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</si>
  <si>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>Осуществление отдельных государственных полномочий в сфере архивного дела</t>
  </si>
  <si>
    <t>13360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</si>
  <si>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</si>
  <si>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10 2</t>
  </si>
  <si>
    <t>Основное мероприятие "Организация хранения и использования архивных документов Поныровского района Курской области"</t>
  </si>
  <si>
    <t>Реализация мероприятий по формированию и содержанию муниципального архива</t>
  </si>
  <si>
    <t>С1438</t>
  </si>
  <si>
    <t xml:space="preserve">11 0 </t>
  </si>
  <si>
    <t>11 1</t>
  </si>
  <si>
    <t xml:space="preserve">Строительство (реконструкция) автомобильных дорог общего пользования местного значения 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</si>
  <si>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</si>
  <si>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</si>
  <si>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</si>
  <si>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П1424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</si>
  <si>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</si>
  <si>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11 2</t>
  </si>
  <si>
    <t>Основное мероприятие "Обеспечение функционирования автотранспортной отрасли в Поныровском районе Курской области"</t>
  </si>
  <si>
    <t>Отдельные мероприятия  по другим видам транспорта</t>
  </si>
  <si>
    <t>С1426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</si>
  <si>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</si>
  <si>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11 3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</si>
  <si>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</si>
  <si>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Обеспечение безопасности дорожного движения на автомобильных дорогах местного значения</t>
  </si>
  <si>
    <t>С1459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</si>
  <si>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</si>
  <si>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 xml:space="preserve">12 0 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</si>
  <si>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</si>
  <si>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12 1</t>
  </si>
  <si>
    <t>Основное мероприятие "Обеспечение общественной  и личной безопасности граждан на территории Поныровского района"</t>
  </si>
  <si>
    <t>Реализация мероприятий направленных на обеспечение правопорядка на территории муниципального образования</t>
  </si>
  <si>
    <t>С1435</t>
  </si>
  <si>
    <t>Создание комплексной системы мер по профилактике потребления наркотиков</t>
  </si>
  <si>
    <t>С1486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</si>
  <si>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</si>
  <si>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12 2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</si>
  <si>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</si>
  <si>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</si>
  <si>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</si>
  <si>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</si>
  <si>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13480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</si>
  <si>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</si>
  <si>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Осуществление мероприятий в целях обеспечения пожарной безопасности</t>
  </si>
  <si>
    <t>С1478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</si>
  <si>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</si>
  <si>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13 3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</si>
  <si>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</si>
  <si>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</si>
  <si>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С1460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</si>
  <si>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</si>
  <si>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>14 0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</si>
  <si>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</si>
  <si>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14 2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</si>
  <si>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</si>
  <si>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</si>
  <si>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13450</t>
  </si>
  <si>
    <t xml:space="preserve">Иные межбюджетные трансферты бюджетам поселений на оказание финансовой поддержки бюджетам поселений по решению вопросов местного значения </t>
  </si>
  <si>
    <t>1502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</si>
  <si>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</si>
  <si>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14 3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</si>
  <si>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</si>
  <si>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Муниципальная программа Поныровского района Курской области «Развитие экономики Поныровского района Курской области»</t>
  </si>
  <si>
    <t>15 0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</si>
  <si>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</si>
  <si>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15 1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</si>
  <si>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</si>
  <si>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Создание благоприятных условий для привлечения инвестиций в экономику муниципального образования</t>
  </si>
  <si>
    <t>С1480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</si>
  <si>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</si>
  <si>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15 2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</si>
  <si>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</si>
  <si>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Обеспечение условий для развития малого и среднего предпринимательства на территории муниципального образования</t>
  </si>
  <si>
    <t>С1405</t>
  </si>
  <si>
    <t>16 1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</si>
  <si>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</si>
  <si>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L0181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</si>
  <si>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</si>
  <si>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</si>
  <si>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17 0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</si>
  <si>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</si>
  <si>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17 2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</si>
  <si>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</si>
  <si>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 xml:space="preserve">Осуществление отдельных государственных полномочий в сфере трудовых отношений
</t>
  </si>
  <si>
    <t>13310</t>
  </si>
  <si>
    <t xml:space="preserve">71 0 </t>
  </si>
  <si>
    <t>Обеспечение деятельности контрольно-счетных органов муниципального образования</t>
  </si>
  <si>
    <t>74 0</t>
  </si>
  <si>
    <t>Руководитель контрольно-счетного органа муниципального образования</t>
  </si>
  <si>
    <t>74 1</t>
  </si>
  <si>
    <t>Обеспечение деятельности представительного органа  муниципального образования</t>
  </si>
  <si>
    <t>75 0</t>
  </si>
  <si>
    <t>Аппарат представительного органа муниципального образования</t>
  </si>
  <si>
    <t>75 3</t>
  </si>
  <si>
    <t>С1404</t>
  </si>
  <si>
    <t>51180</t>
  </si>
  <si>
    <t>С1439</t>
  </si>
  <si>
    <t>79 0</t>
  </si>
  <si>
    <t xml:space="preserve">06 1 </t>
  </si>
  <si>
    <t>Осуществеление переданных полномочий на  осуществление мероприятий по созданию  объектов водоснабжения муниципальной собственности, не относящихся к объектам капитального строительства</t>
  </si>
  <si>
    <t>П1430</t>
  </si>
  <si>
    <t>1  14  06013 10 0000 430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</si>
  <si>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</si>
  <si>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Распределение бюджетных ассигнований по целевым статьям (муниципальным </t>
  </si>
  <si>
    <t xml:space="preserve">                                                                                                                                          Приложение № 2</t>
  </si>
  <si>
    <t>Приложение №5</t>
  </si>
  <si>
    <t xml:space="preserve">Приложнение № 7 </t>
  </si>
  <si>
    <t xml:space="preserve">Приложнение № 8 </t>
  </si>
  <si>
    <t xml:space="preserve">                       Приложение № 11</t>
  </si>
  <si>
    <t xml:space="preserve">                       Приложение № 12</t>
  </si>
  <si>
    <t>Приложение №15</t>
  </si>
  <si>
    <t>Приложение №13</t>
  </si>
  <si>
    <t xml:space="preserve">сельсовета Поныровского района Курской области </t>
  </si>
  <si>
    <t xml:space="preserve">                                                                                             Приложение №16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</si>
  <si>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</si>
  <si>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</si>
  <si>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Бюджетные кредиты от других бюджетов бюджетной  системы Российской Федерации в валюте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</si>
  <si>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</si>
  <si>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</si>
  <si>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</si>
  <si>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Дорожное хозяйство (дорожные фонды)</t>
  </si>
  <si>
    <t>11 0</t>
  </si>
  <si>
    <t>Осуществление переданных полномочий по капитальному ремонту, ремонту и содержанию автомобильных дорог общего пользования местного значения</t>
  </si>
  <si>
    <t>01 П1424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</si>
  <si>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</si>
  <si>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01 13431</t>
  </si>
  <si>
    <t>01 S3431</t>
  </si>
  <si>
    <t>Осуществеление переданных полномочий на осуществление мероприятий по созданию объектов водоснабжения муниципальной собственности, не относящиеся к объектам капитального строительства</t>
  </si>
  <si>
    <t>01 П1427</t>
  </si>
  <si>
    <t xml:space="preserve">Осуществеление переданных полномочий по обеспечению населения экологически чистой питьевой водой </t>
  </si>
  <si>
    <t>02 П1490</t>
  </si>
  <si>
    <t>Осуществление переданных полномочий по реализации мероприятий по разработке документов территориального планирования и градостроительного зонирования</t>
  </si>
  <si>
    <t xml:space="preserve">Другие вопросы в области культуры, кинематографии </t>
  </si>
  <si>
    <t>Основное мероприятие "Сохранение объектов культурного наследия"</t>
  </si>
  <si>
    <t>П1427</t>
  </si>
  <si>
    <t>П1416</t>
  </si>
  <si>
    <t>01 2  02 00000</t>
  </si>
  <si>
    <t>01 2  00 00000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</si>
  <si>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</si>
  <si>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</si>
  <si>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</si>
  <si>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</si>
  <si>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</si>
  <si>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</si>
  <si>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</si>
  <si>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</si>
  <si>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сельских поселений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</si>
  <si>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</si>
  <si>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</si>
  <si>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</si>
  <si>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</si>
  <si>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</si>
  <si>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</si>
  <si>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</si>
  <si>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</si>
  <si>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</si>
  <si>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</si>
  <si>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</si>
  <si>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</si>
  <si>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</si>
  <si>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</si>
  <si>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</si>
  <si>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</si>
  <si>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</si>
  <si>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</si>
  <si>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</si>
  <si>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</si>
  <si>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субвенции бюджетам сельских поселений</t>
  </si>
  <si>
    <t>Прочие безвозмездные поступления в бюджеты сельских поселений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</si>
  <si>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</si>
  <si>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</si>
  <si>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автономными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</si>
  <si>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</si>
  <si>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</si>
  <si>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*  Главными администраторами доходов, администраторами доходов по подгруппе доходов «2 18 05000 10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самоуправления</t>
  </si>
  <si>
    <t>УСЛОВНО УТВЕРЖДЕННЫЕ РАСХОДЫ</t>
  </si>
  <si>
    <t>07 2 00 00000</t>
  </si>
  <si>
    <t>07 2 01 00000</t>
  </si>
  <si>
    <t>07 2 01 П1490</t>
  </si>
  <si>
    <t>Прочие межбюджетные трансферты, передаваемые из бюджетов муниципальных районов</t>
  </si>
  <si>
    <t>Источники  финансирования дефицита бюджета</t>
  </si>
  <si>
    <t>Поныровского района Курской области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</si>
  <si>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</si>
  <si>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</si>
  <si>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</t>
  </si>
  <si>
    <t>1 16 90000 00 0000 140</t>
  </si>
  <si>
    <t>Осуществление переданных полномочий по строительству (реконструкции) автомобильных дорог общего пользования местного значения</t>
  </si>
  <si>
    <t>01 П1423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</si>
  <si>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</si>
  <si>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в области имущественных  отношений </t>
  </si>
  <si>
    <t>Мероприятия по внесению в государственный кадастр недвижимости  сведений о границах муниципального образования и границах населенных пунктов</t>
  </si>
  <si>
    <t>Реализация мер по внесению в государственный кадастр недвижимости сведений о границах муниципального образования  и границах населенных пунктов</t>
  </si>
  <si>
    <t>Проведение текущего ремонта объектов водоснабжения  муниципальной собственности</t>
  </si>
  <si>
    <t>Основное мероприятие "Развитие и сохранение территории населенных пунктов, площадей, парков, спортивных и детских площадок,мест массового отдыха"</t>
  </si>
  <si>
    <t>Проведение мероприятий по реализации народного бюджета</t>
  </si>
  <si>
    <t>Мероприятия по реализации народного бюджета</t>
  </si>
  <si>
    <t>18 0</t>
  </si>
  <si>
    <t>18 1</t>
  </si>
  <si>
    <t>Основные мероприятия: "Благоустройство дворовых территорий"; "Благоустройство общественных территорий"</t>
  </si>
  <si>
    <t>Формирование комфортной городской среды</t>
  </si>
  <si>
    <t>01 L5550</t>
  </si>
  <si>
    <t>Средства на поддержку муниципальной программы "Формирование современной городской среды"</t>
  </si>
  <si>
    <t>Оплата труда работникам учреждений культуры муниципальных образований городских и сельских поселений</t>
  </si>
  <si>
    <t>01 13330</t>
  </si>
  <si>
    <t>01 S3330</t>
  </si>
  <si>
    <t>Приложнение № 9</t>
  </si>
  <si>
    <t>Субсидии бюджетам сельских поселений  на поддержку  государственных программ субъектов Российской Федерации и муниципальных программ формирования  современной городской среды</t>
  </si>
  <si>
    <t>13330</t>
  </si>
  <si>
    <t>S3330</t>
  </si>
  <si>
    <t>040</t>
  </si>
  <si>
    <t>041</t>
  </si>
  <si>
    <t>C1467</t>
  </si>
  <si>
    <t>13430</t>
  </si>
  <si>
    <t>S3430</t>
  </si>
  <si>
    <t>С1433</t>
  </si>
  <si>
    <t>13604</t>
  </si>
  <si>
    <t>S3604</t>
  </si>
  <si>
    <t>13600</t>
  </si>
  <si>
    <t>S3600</t>
  </si>
  <si>
    <t>L5550</t>
  </si>
  <si>
    <t>18  1 01 R 5550</t>
  </si>
  <si>
    <t>S3420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</si>
  <si>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</si>
  <si>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</si>
  <si>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</t>
  </si>
  <si>
    <t>161</t>
  </si>
  <si>
    <t>02 R0180</t>
  </si>
  <si>
    <t>01 С1468</t>
  </si>
  <si>
    <t>772</t>
  </si>
  <si>
    <t>00 С1445</t>
  </si>
  <si>
    <t>C1445</t>
  </si>
  <si>
    <t>02 П1463</t>
  </si>
  <si>
    <t>Расходы на  осуществление переданных полномочий  по проведению мероприятий в области культуры</t>
  </si>
  <si>
    <t>Реализация мероприятий, направленных на устойчивое развитие сельских территорий</t>
  </si>
  <si>
    <t>02 L5670</t>
  </si>
  <si>
    <t>П1463</t>
  </si>
  <si>
    <t>012</t>
  </si>
  <si>
    <t xml:space="preserve">Выплата заработной платы и начислений на выплаты по оплате труда работников учреждений культуры муниципальных образований городских и сельских поселений </t>
  </si>
  <si>
    <t>Мероприятия   на устойчивое развитие сельских территорий</t>
  </si>
  <si>
    <t>Мероприятия, направленные на устойчивое развитие сельских территорий</t>
  </si>
  <si>
    <t>С1445</t>
  </si>
  <si>
    <t>02 R5671</t>
  </si>
  <si>
    <t>01 S5671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</si>
  <si>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</si>
  <si>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</si>
  <si>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</si>
  <si>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Иные межбюджетные трансферты на содержание работника, осуществляющего выполнение переданных полномочий</t>
  </si>
  <si>
    <t>Сумма  на 2021 год</t>
  </si>
  <si>
    <t xml:space="preserve">Приложнение № 10 </t>
  </si>
  <si>
    <t xml:space="preserve">                                                                                                                                                </t>
  </si>
  <si>
    <t>Объем погашения средств в         2021 г.</t>
  </si>
  <si>
    <t>к решению Собрания депутатов Первомайского сельсовета</t>
  </si>
  <si>
    <t>"О бюджете Первомайского сельсовета Поныровского района</t>
  </si>
  <si>
    <t>Первомайского сельсовета Поныровского района Курской области</t>
  </si>
  <si>
    <t>к решению Собрания депутатов  Первомайского  сельсовета</t>
  </si>
  <si>
    <t>бюджета Первомайского сельсовета Поныровского района Курской области</t>
  </si>
  <si>
    <t>Администрация Первомайского сельсовета Поныровского  района Курской области</t>
  </si>
  <si>
    <t>к решению Собрания депутатов  Первомайского сельсовета</t>
  </si>
  <si>
    <t>"О бюджете  Первомайского сельсовета Поныровского района</t>
  </si>
  <si>
    <t>дефицита бюджета Первомайского сельсовета Поныровского района Курской области</t>
  </si>
  <si>
    <t>Администрация Первомайского сельсовета Поныровского района Курской области</t>
  </si>
  <si>
    <t>Основное мероприятие "Создание условий для повышения доступности жилья  для населения Первомайского сельсовета Поныровского района Курской области"</t>
  </si>
  <si>
    <t>Выполнение других обязательств Первомайского сельсовета Поныровского района Курской области</t>
  </si>
  <si>
    <t>Основное мероприятие "Создание благоприятных условий для развития сети автомобильных дорог общего пользования местного значения Первомайского сельсовета Поныровского района Курской области"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</si>
  <si>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Первомайского сельсовета Поныровского района Курской области"</t>
  </si>
  <si>
    <t>Основное мероприятие "Комплексное обустройство Первомайского сельсовета  Поныровского района Курской области объектами социальной и инженерной инфраструктуры"</t>
  </si>
  <si>
    <t>Муниципальная программа Первомайского сельсовета Поныровского района Курской области «Формирование современной городской среды на территории Первомайского сельсовета Поныровского района Курской области  на 2018-2022 годы"</t>
  </si>
  <si>
    <t>Подпрограмма "Благоустройство мест общего пользования поселка Возы" муниципальной программы Первомайского сельсовета Поныровского района Курской области «Формирование современной городской среды на территории Первомайского сельсовета Поныровского района Курской области на 2018-2022 годы"</t>
  </si>
  <si>
    <t>Муниципальная программа ___Первомайского сельсовета Поныровского района Курской области «Социальная поддержка граждан в _____________ком сельсовете Поныровского района Курской области»</t>
  </si>
  <si>
    <t xml:space="preserve">                                       к решению Собрания депутатов Первомайского сельсовета</t>
  </si>
  <si>
    <t xml:space="preserve">                                                        "О бюджете Первомайского сельсовета Поныровского района</t>
  </si>
  <si>
    <t>группам видов расходов классификации расходов бюджета Первомайского сельсовета  Поныровского района Курской области</t>
  </si>
  <si>
    <t>Основное мероприятие "Создание условий для повышения доступности жилья  для населения Первомайского сельсовета  Поныровского района Курской области"</t>
  </si>
  <si>
    <t>Основное мероприятие "Комплексное обустройство сельских поселений Первомайского сельсовета Поныровского района Курской области объектами социальной и инженерной инфраструктуры"</t>
  </si>
  <si>
    <t xml:space="preserve">                   к решению Собрания депутатов Первомайского сельсовета</t>
  </si>
  <si>
    <t xml:space="preserve">                   "О бюджете Первомайского сельсовета Поныровского района</t>
  </si>
  <si>
    <t xml:space="preserve">программам Первомайского сельсовета  Поныровского района Курской области и непрограммным направлениям деятельности), </t>
  </si>
  <si>
    <t xml:space="preserve">Программа муниципальных внутренних заимствований Первомайского </t>
  </si>
  <si>
    <t>"О бюджете Первомайского сельсоветаПоныровского района</t>
  </si>
  <si>
    <t>Исполнение муниципальных гарантий  Первомайского сельсовета Поныровского района</t>
  </si>
  <si>
    <t xml:space="preserve">                                                           к решению Собрания депутатов Первомайского сельсовета</t>
  </si>
  <si>
    <t xml:space="preserve">                                                       "О бюджете Первомайского сельсоветаПоныровского района</t>
  </si>
  <si>
    <t xml:space="preserve">Первомайского сельсовета Поныровского района Курской области </t>
  </si>
  <si>
    <t>Исполнение муниципальных гарантий Первомайского сельсовета Поныровского района</t>
  </si>
  <si>
    <t>Муниципальная программа Первомайского сельсовета Поныровского района Курской области «Развитие муниципальной службы в Первомайском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</si>
  <si>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Первомайского сельсовета Поныровского района Курской области «Развитие муниципальной службы в Первомайском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</si>
  <si>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«Развитие культуры в  Первомайском сельсовете Поныровского района Курской области»</t>
  </si>
  <si>
    <t>Подпрограмма «Наследие» муниципальной программы Первомайского сельсовета Поныровского района Курской области «Развитие культуры в Первомайском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</si>
  <si>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</si>
  <si>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</si>
  <si>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Первомайском сельсовете Поныровского района Курской области"</t>
  </si>
  <si>
    <t>Подпрограмма «Создание условий для обеспечения доступным и комфортным жильем граждан в Первомайском сельсовете Поныровского района Курской области» муниципальной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сельсовете Поныровского района Курской области»</t>
  </si>
  <si>
    <t>Муниципальная программа Первомайского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Первомайском  сельсовете Поныровского района Курской области»</t>
  </si>
  <si>
    <t>Подпрограмма «Развитие сети автомобильных дорог Первомайского сельсовета Поныровского района Курской области» муниципальной программы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Первомайском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</si>
  <si>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«Совершенствование системы управления муниципальным имуществом и земельными ресурсами в Первомайском сельсовете Поныровского района Курской области»</t>
  </si>
  <si>
    <t>Подпрограмма «Повышение эффективности управления и распоряжения муниципальным имуществом и земельными ресурсами  в Первомайском сельсовете Поныровского района Курской области» муниципальной программы Первомайского сельсовета Поныровского района Курской области «Совершенствование системы управления муниципальным имуществом и земельными ресурсами в Первомайском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</si>
  <si>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жилищно-коммунальгого хозяйства в Первомайском сельсовете Поныровского района Курской области"</t>
  </si>
  <si>
    <t>Подпрограмма «Искусство» муниципальной программы Первомайского сельсовета Поныровского района Курской области «Развитие культуры в Первомайском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</si>
  <si>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«Развитие муниципальной службы в Первомайском 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</si>
  <si>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Первомайского сельсовета Поныровского района Курской области «Развитие муниципальной службы в Первомайском 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</si>
  <si>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</si>
  <si>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</si>
  <si>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жилищно-коммунальгого хозяйства в Первомайском  сельсовете Поныровского района Курской области"</t>
  </si>
  <si>
    <t>Подпрограмма «Создание условий для обеспечения доступным и комфортным жильем граждан в Первомайском  сельсовете Поныровского района Курской области» муниципальной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</si>
  <si>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Первомайском  сельсовете Поныровского района Курской области»</t>
  </si>
  <si>
    <t>Подпрограмма «Снижение рисков и смягчение последствий чрезвычайных ситуаций природного и техногенного характера в Первомайском  сельсовете Поныровского района Курской области» муниципальной программы Первомайского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Первомайском  сельсовете Поныровского района Курской области»</t>
  </si>
  <si>
    <t>Муниципальная программа Первомайского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Первомайском   сельсовете Поныровского района Курской области»</t>
  </si>
  <si>
    <t>Подпрограмма «Развитие сети автомобильных дорог Первомайского сельсовета Поныровского района Курской области» муниципальной программы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Первомайском 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</si>
  <si>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Первомайском  сельсовете Поныровского района Курской области"</t>
  </si>
  <si>
    <t>Муниципальная программа Первомайского сельсовета Поныровского района Курской области «Охрана окружающей среды в Первомайском  сельсовете Поныровского района Курской области»</t>
  </si>
  <si>
    <t>Подпрограмма «Экология и чистая вода» муниципальной программы Первомайского сельсовета Поныровского района Курской области «Охрана окружающей среды в Первомайском  сельсовете Поныровского района Курской области»</t>
  </si>
  <si>
    <t>Основное мероприятие "Создание благоприятной и стабильной экологической обстановки в Первомайском  сельсовете Поныровского района Курской области"</t>
  </si>
  <si>
    <t>Муниципальная  программа  Первомайского сельсовета Поныровского района Курской области «Социальное развитие села в Первомайском  сельсовете Поныровского района Курской области»</t>
  </si>
  <si>
    <t>Подпрограмма «Устойчивое развитие сельских территорий Первомайского сельсовета Поныровского района Курской области» муниципальной  программы  Первомайского сельсовета Поныровского района Курской области «Социальное развитие села в Первомайском 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</si>
  <si>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«Развитие культуры в  Первомайском  сельсовете Поныровского района Курской области»</t>
  </si>
  <si>
    <t>Подпрограмма «Искусство» муниципальной программы Первомайского сельсовета Поныровского района Курской области «Развитие культуры в Первомайском  сельсовете Поныровского района Курской области»</t>
  </si>
  <si>
    <t xml:space="preserve">Муниципальная программа Первомайского сельсовета Поныровского района Курской области  «Развитие культуры в Первомайском  сельсовете Поныровского района Курской области» </t>
  </si>
  <si>
    <t>Подпрограмма «Искусство» муниципальной программы Первомайского сельсовета Поныровского района Курской области «Развитие культуры в  Первомайском  сельсовете Поныровского района Курской области»</t>
  </si>
  <si>
    <t>Подпрограмма «Наследие» муниципальной программы Первомайского сельсовета Поныровского района Курской области «Развитие культуры в Первомайском  сельсовете Поныровского района Курской области»</t>
  </si>
  <si>
    <t xml:space="preserve"> Муниципальная программа Первомайского сельсовета Поныровского района Курской области «Совершенствование системы управления муниципальным имуществом и земельными ресурсами в Первомайском  сельсовете Поныровского района Курской области»</t>
  </si>
  <si>
    <t>Подпрограмма «Повышение эффективности управления и распоряжения муниципальным имуществом и земельными ресурсами  в Первомайском  сельсовете Поныровского района Курской области» муниципальной программы Первомайского сельсовета Поныровского района Курской области «Совершенствование системы управления муниципальным имуществом и земельными ресурсами в Первомайском  сельсовете Поныровского района Курской области»</t>
  </si>
  <si>
    <t>Подпрограмма «Создание условий для обеспечения доступным и комфортным жильем граждан в Первомайском  сельсовете Поныровского района Курской области» муниципальной программы  Первомайского сельсовета Поныровского района Курской области «Обеспечение доступным и комфортным жильем и коммунальными услугами граждан в Первомайском 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</si>
  <si>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«Развитие муниципальной службы в Первомайском  сельсовете Поныровского районаКурской области»</t>
  </si>
  <si>
    <t>Муниципальная программа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Первомайском  сельсовете Поныровского района Курской области»</t>
  </si>
  <si>
    <t>Муниципальная программа  Первомайского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Первомайском  сельсовете Поныровского района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</si>
  <si>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Первомайского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Первомайском  сельсовете Поныровского района Курской области»</t>
  </si>
  <si>
    <t>Подпрограмма «Снижение рисков и смягчение последствий чрезвычайных ситуаций природного и техногенного характера в Первомайском  сельсовете Поныровского района Курской области» муниципальной программы Первомайского сельсовета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Первомайском  сельсовете Поныровского района Курской области»</t>
  </si>
  <si>
    <t>Муниципальная  программа Первомайского сельсовета Поныровского района Курской области «Социальное развитие села в Первомайском  сельсовете Поныровского района Курской области»</t>
  </si>
  <si>
    <t>Муниципальная программа Поныровского района Курской области «Охрана окружающей среды в Первомайском  сельсовете Поныровского района Курской области»</t>
  </si>
  <si>
    <t>Подпрограмма «Устойчивое развитие сельских территорий Первомайского сельсовета Поныровского района Курской области» муниципальной  программы в Первомайском  сельсовете Поныровского района Курской области «Социальное развитие села в Верхне-Смо</t>
  </si>
  <si>
    <t>2 02 10000 00 0000 150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</si>
  <si>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</si>
  <si>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</si>
  <si>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</si>
  <si>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</si>
  <si>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</si>
  <si>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</si>
  <si>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</si>
  <si>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</si>
  <si>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</si>
  <si>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C1437</t>
  </si>
  <si>
    <t>Сумма  на 2022 год</t>
  </si>
  <si>
    <t>Сумма на 2022 год</t>
  </si>
  <si>
    <t>01 2    02 00000</t>
  </si>
  <si>
    <t>Курской области на 2021 год  и на плановый период 2022 и 2023 годов"</t>
  </si>
  <si>
    <t>Первомайского сельсовета Поныровского района Курской области на 2021 год</t>
  </si>
  <si>
    <t>на плановый период 2022 и 2023 годов</t>
  </si>
  <si>
    <t xml:space="preserve"> в 2021 году</t>
  </si>
  <si>
    <t>в плановом периоде 2022 и 2023 годов</t>
  </si>
  <si>
    <t>Распределение бюджетных ассигнований по разделам, подразделам, целевым статьям (муниципальным программам Первомайского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Первомайского сельсовета Поныровского района Курской области на 2021 год</t>
  </si>
  <si>
    <t>Распределение бюджетных ассигнований по разделам, подразделам, целевым статьям (муниципальным программам Первомайского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Первомайского сельсовета Поныровского района Курской области  на плановый период 2022 и 2023 годов</t>
  </si>
  <si>
    <t>Ведомственная структура расходов бюджета Первомайского сельсовета  Поныровского района Курской области на 2021 год</t>
  </si>
  <si>
    <t>Ведомственная структура расходов бюджета Первомайского сельсовета  Поныровского района Курской области на плановый период 2022 и 2023  годов</t>
  </si>
  <si>
    <t xml:space="preserve">Распределение бюджетных ассигнований по целевым статьям (муниципальным  программам Первомайского сельсовета  Поныровского района Курской области и </t>
  </si>
  <si>
    <t>Сумма на 2023 год</t>
  </si>
  <si>
    <t>сельсовета Поныровского района Курской области на 2021 год</t>
  </si>
  <si>
    <t>Объем привлечения средств в 2021 г.</t>
  </si>
  <si>
    <t>1.1. Перечень подлежащих предоставлению муниципальных гарантий Первомайского сельсовета Поныровского района в 2021 году</t>
  </si>
  <si>
    <t>Первомайского сельсовета Поныровского района по возможным гарантийным случаям, в 2021 году</t>
  </si>
  <si>
    <t>1.1. Перечень подлежащих предоставлению муниципальных гарантий Первомайского сельсовета Поныровского района в 2022 и 2023 годах</t>
  </si>
  <si>
    <t>Сумма на           2022 год</t>
  </si>
  <si>
    <t>Сумма  на 2023 год</t>
  </si>
  <si>
    <t>1365</t>
  </si>
  <si>
    <t>2 02 16001 00 0000 150</t>
  </si>
  <si>
    <t>2 02 16001 10 0000 150</t>
  </si>
  <si>
    <t>Приложение № 17</t>
  </si>
  <si>
    <t xml:space="preserve">                                       к решению Собрания депутатовПервомайского сельсовета</t>
  </si>
  <si>
    <t xml:space="preserve"> "О бюджете Первомайского  сельсовета Поныровского района</t>
  </si>
  <si>
    <t xml:space="preserve">                                                                     </t>
  </si>
  <si>
    <t xml:space="preserve"> Распределение иных межбюджетных трансфертов</t>
  </si>
  <si>
    <t>на 2020 год</t>
  </si>
  <si>
    <t xml:space="preserve">                                         </t>
  </si>
  <si>
    <t>Распределение иных межбюджетных трансфертов на исполнение переданных полномочий муниципального образования "Первомайский сельсовет" Поныровского района Курской области в сфере внешнего муниципального финансового контроля</t>
  </si>
  <si>
    <t>Наименование муниципального образования</t>
  </si>
  <si>
    <t>в том числе на:</t>
  </si>
  <si>
    <t>оплату труда с начислениями</t>
  </si>
  <si>
    <t>материальные затраты</t>
  </si>
  <si>
    <t xml:space="preserve">Муниципальный район "Поныровский район" Курской области </t>
  </si>
  <si>
    <t>ВСЕГО:</t>
  </si>
  <si>
    <t xml:space="preserve">                  Поныровского района  Курской области от __________декабря 2020г. №</t>
  </si>
  <si>
    <t>Курской области на 2021 год и плановый период 2022 и 202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</si>
  <si>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</si>
  <si>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</si>
  <si>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Аппарат контрольно-счетного органа муниципального образования</t>
  </si>
  <si>
    <t>74 3</t>
  </si>
  <si>
    <t>Иные межбюджетные трансферты на осуществление переданных полномочий  в сфере внешнего муниципального финансового контроля</t>
  </si>
  <si>
    <t>00 П1484</t>
  </si>
  <si>
    <t>П1484</t>
  </si>
  <si>
    <t xml:space="preserve">Предельный срок погашения  долговых обязательств                </t>
  </si>
  <si>
    <t>Бюджетные кредиты из других бюджетов бюджетной системы Российской Федерации всего, в том числе:</t>
  </si>
  <si>
    <t xml:space="preserve">бюджетные кредиты на частичное покрытие дефицита  местных бюджетов  </t>
  </si>
  <si>
    <t>Объем привлечения средств в 2023 году (рублей).</t>
  </si>
  <si>
    <t>Объем погашения средств в         2022 году (рублей).</t>
  </si>
  <si>
    <t>Объем погашения средств в         2023 году (рублей)</t>
  </si>
  <si>
    <t>Направление (цель) гарантирования</t>
  </si>
  <si>
    <t xml:space="preserve">Объем гарантий. рублей </t>
  </si>
  <si>
    <t>Наименование принципиала</t>
  </si>
  <si>
    <t>Наличие (отсутствие) права регрессного требования</t>
  </si>
  <si>
    <t>Срок действия гарантии</t>
  </si>
  <si>
    <t>За счет  расходов бюджета</t>
  </si>
  <si>
    <t>Объем гарантий, рублей</t>
  </si>
  <si>
    <t>Объем бюджетных ассигнований на исполнение гарантий по возможным гарантийным случаям в 2022 году, рублей</t>
  </si>
  <si>
    <t>За счет расходов бюджета</t>
  </si>
  <si>
    <t>Объем бюджетных ассигнований на исполнение гарантий по возможным гарантийным случаям в 2023 году, рублей</t>
  </si>
  <si>
    <t/>
  </si>
  <si>
    <t>(рублей)</t>
  </si>
  <si>
    <t>Местные бюджеты</t>
  </si>
  <si>
    <t>Пр</t>
  </si>
  <si>
    <t>2021 год</t>
  </si>
  <si>
    <t>2022 год</t>
  </si>
  <si>
    <t>2023 год</t>
  </si>
  <si>
    <t>ВСЕГО</t>
  </si>
  <si>
    <t>07 1 01 П1490</t>
  </si>
  <si>
    <t xml:space="preserve">Мероприятия по внесению в Единый государственный реестр недвижимости сведений о границах муниципальных образований и границах населенных пунктов
</t>
  </si>
  <si>
    <t>07 2 01 13600</t>
  </si>
  <si>
    <t>Внесение в Единый государственный реестр недвижимости сведений о границах муниципальных образований и границах населенных пунктов</t>
  </si>
  <si>
    <t>07 2 01 S3600</t>
  </si>
  <si>
    <t>Иные межбюджетные трансферты на осуществление полномочий  по капитальному ремонту муниципального жилищного фонда</t>
  </si>
  <si>
    <t>07 1 01 П1430</t>
  </si>
  <si>
    <t>Иные межбюджетные трансферты на осуществление полномочий  в области коммунального хозяйства</t>
  </si>
  <si>
    <t>07 1 01 П1431</t>
  </si>
  <si>
    <t>11 0 00 00000</t>
  </si>
  <si>
    <t>11 1 01 П1490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</si>
  <si>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</si>
  <si>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11 1 01 П1424</t>
  </si>
  <si>
    <t>74 0 00 00000</t>
  </si>
  <si>
    <t>74 3 02 П1490</t>
  </si>
  <si>
    <t>74 3 000 П1484</t>
  </si>
  <si>
    <t xml:space="preserve">Дотации бюджетам бюджетной системы Российской Федерации </t>
  </si>
  <si>
    <t>Дотации бюджетам на поддержку мер по обеспечению сбалансированности бюджетов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</si>
  <si>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</si>
  <si>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</si>
  <si>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</si>
  <si>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</si>
  <si>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</si>
  <si>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</si>
  <si>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2 02 15002 00 0000 150</t>
  </si>
  <si>
    <t>2 02 15002 10 0000 150</t>
  </si>
  <si>
    <t>1 06 06030 00 0000 110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</si>
  <si>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</si>
  <si>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Поныровского района  Курской области от 07 декабря 2020г. №14</t>
  </si>
  <si>
    <t xml:space="preserve">                  Поныровского района  Курской области от 07 декабря 2020г. №14</t>
  </si>
  <si>
    <t>Распределение бюджетных ассигнований на предоставление межбюджетных трансфертов бюджету Первомайского сельсовета Поныровского района Курской области по целевым статьям, разделам и подразделам на 2021 год и на плановый период 2022 и 2023 годов</t>
  </si>
  <si>
    <t>ИНЫЕ МЕЖБЮДЖЕТНЫЕ ТРАНСФЕРТЫ БЮДЖЕТУ  ПЕРВОМАЙСКОГО СЕЛЬСОВЕТА ПОНЫРОВСКОГО РАЙОНА КУРСКОЙ ОБЛАСТИ</t>
  </si>
  <si>
    <t>Резервные фонды</t>
  </si>
  <si>
    <t>Резервные фонды органов местного самоуправления</t>
  </si>
  <si>
    <t xml:space="preserve">Резервные фонды </t>
  </si>
  <si>
    <t>78 1</t>
  </si>
  <si>
    <t xml:space="preserve">Резервный фонд местной администрации </t>
  </si>
  <si>
    <t>78 1 00 00000</t>
  </si>
  <si>
    <t>78 0 00 00000</t>
  </si>
  <si>
    <t>78 1 00 С1403</t>
  </si>
  <si>
    <t>C1403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</si>
  <si>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</si>
  <si>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</si>
  <si>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сельских поселений (в части реализации материальных запасов по указанному имуществу)</t>
  </si>
  <si>
    <t>1 16 01074 01 0000 140</t>
  </si>
  <si>
    <t>Административные штрафы, установленные "главой 7"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</si>
  <si>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1 16 01157 01 0000 140</t>
  </si>
  <si>
    <t>Административные штрафы, установленные "главой 15"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</si>
  <si>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</si>
  <si>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</si>
  <si>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</si>
  <si>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</si>
  <si>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</si>
  <si>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</si>
  <si>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</si>
  <si>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</si>
  <si>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</si>
  <si>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</si>
  <si>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1 16 10061 10 0000 140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</si>
  <si>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</si>
  <si>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1 16 10062 10 0000 140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</si>
  <si>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</si>
  <si>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1 16 10081 10 0000 140 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</si>
  <si>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</si>
  <si>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1 16 10082 10 0000 140 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</si>
  <si>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
 </t>
  </si>
  <si>
    <t xml:space="preserve">1 16 10100 10 0000 140 </t>
  </si>
  <si>
    <t>1 16 10123 01 0000 140</t>
  </si>
  <si>
    <t>Доходы от денежных взысканий (штрафов), поступающие в счет погашения задолженности, образовавшейся до 1 января 2020 года, подлежащие зачислению в бюджет муниципального образования по нормативам, действовавшим в 2019 году</t>
  </si>
  <si>
    <t>2 02 25555 10 0000 150</t>
  </si>
  <si>
    <t>2 02  39999 10  0000 150</t>
  </si>
  <si>
    <t>2 02  49999 10  0000 150</t>
  </si>
  <si>
    <t>2 18 05010 10 0000 150</t>
  </si>
  <si>
    <t>2 18 05020 10 0000 150</t>
  </si>
  <si>
    <t>2 19 05000 10 0000 150</t>
  </si>
  <si>
    <t xml:space="preserve">Инициативные платежи, зачисляемые в бюджеты сельских поселений
</t>
  </si>
  <si>
    <t>1  17 15030 10  0000 180</t>
  </si>
  <si>
    <t>01  00  00  00  00  0000  000</t>
  </si>
  <si>
    <t xml:space="preserve"> 01  03  00  00  00  0000  000</t>
  </si>
  <si>
    <t xml:space="preserve"> 01  03  01  00  00  0000  000</t>
  </si>
  <si>
    <t xml:space="preserve"> 01  03  01  00  00  0000  700</t>
  </si>
  <si>
    <t xml:space="preserve"> 01  03  01  00  10  0000  710</t>
  </si>
  <si>
    <t xml:space="preserve"> 01  05  00  00  00  0000  000</t>
  </si>
  <si>
    <t>01  05  00  00  00  0000  500</t>
  </si>
  <si>
    <t>01  05  02  00  00  0000  500</t>
  </si>
  <si>
    <t>01  05  02  01  00  0000  510</t>
  </si>
  <si>
    <t>01  05  02  01  10  0000  510</t>
  </si>
  <si>
    <t>01  05  00  00  00  0000  600</t>
  </si>
  <si>
    <t>01  05  02  00  00  0000  600</t>
  </si>
  <si>
    <t>01  05  02  01  00  0000  610</t>
  </si>
  <si>
    <t>01  05  02  01  10  0000  610</t>
  </si>
  <si>
    <t>01  03  01  00  00  0000  000</t>
  </si>
  <si>
    <t>01  03  00  00  00  0000  000</t>
  </si>
  <si>
    <t>01  03  01  00  00  0000  800</t>
  </si>
  <si>
    <t>01  03  01  00  10  0000  810</t>
  </si>
  <si>
    <t>01  05  00  00  00  0000  000</t>
  </si>
  <si>
    <t>Поныровского района Курской области  от 07 декабря 2020. №14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</si>
  <si>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</si>
  <si>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</si>
  <si>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Пронозируемое поступление доходов в бюджет  Первомайского  сельсовета</t>
  </si>
  <si>
    <t xml:space="preserve">Прогнозируемое поступление доходов в бюджет  Первомайского  сельсовета </t>
  </si>
  <si>
    <t>01 С1401</t>
  </si>
  <si>
    <t>Подпрограмма «Наследие» муниципальной программы Первомайского сельсовета Поныровского района Курской области «Развитие культуры в Первомайском сельсовете Поныровском районе Курской области»</t>
  </si>
  <si>
    <t>78 0</t>
  </si>
  <si>
    <t>Объем привлечения средств в 2022 году (рублей).</t>
  </si>
  <si>
    <t>Бюджетные кредиты от других бюджетов бюджетной системы Российской Федерации, в том числе:</t>
  </si>
  <si>
    <t>Объем бюджетных ассигнований на исполнение гарантий по возможным гарантийным случаям в 2021 году, рублей</t>
  </si>
  <si>
    <t>на плановый период 2022 и 2023 годах</t>
  </si>
  <si>
    <t>Первомайского сельсовета Поныровского района по возможным гарантийным случаям, в 2022 и 2023  годах</t>
  </si>
  <si>
    <t>на 2021 год</t>
  </si>
  <si>
    <t>Курской области на 2021 год и плановый период 2022 и 2023 годы"</t>
  </si>
  <si>
    <t xml:space="preserve"> Первомайского сельсовета Поныровского района Курской области</t>
  </si>
  <si>
    <t xml:space="preserve">  «О бюджете Первомайского сельсовета Поныровского района </t>
  </si>
  <si>
    <t xml:space="preserve">  к решению Собранию депутатов</t>
  </si>
  <si>
    <t xml:space="preserve"> Приложение №18</t>
  </si>
  <si>
    <t xml:space="preserve">  Курской области на 2020 год и на  </t>
  </si>
  <si>
    <t xml:space="preserve">  плановый период 2021 и 2022 годов" </t>
  </si>
  <si>
    <t xml:space="preserve">   от 07 декабря 2020 года № 14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</si>
  <si>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</si>
  <si>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01 С1460</t>
  </si>
  <si>
    <t>Муниципальная программа Первомайского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 Первомайском сельсовете Поныровского районаКурской области"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</si>
  <si>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Первомайского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Первоамйском сельсовете Поныровского районаКурской области»</t>
  </si>
  <si>
    <t>Муниципальная программа Первомайского 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 Первомайском сельсовете Поныровского районаКурской области"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</si>
  <si>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Первомайского 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Первомайском сельсовете Поныровского районаКурской области»</t>
  </si>
  <si>
    <t>( в редакции  решения №         от        2021 года)</t>
  </si>
  <si>
    <t>2 19 00000 10 0000 150</t>
  </si>
  <si>
    <t>2 19 00000 00 0000 000</t>
  </si>
  <si>
    <t xml:space="preserve">Возврат остатков субсидий, субвенций и иных межбюджетных трансфертов, имеющих целевое назначение </t>
  </si>
  <si>
    <t xml:space="preserve">Возврат остатков субсидий, субвенций и иных межбюджетных трансфертов, имеющих целевое назначение, прошлых лет из бюджетов сельских поселений </t>
  </si>
  <si>
    <t>2 19 60010 10 0000 150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</si>
  <si>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</si>
  <si>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</si>
  <si>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 </t>
  </si>
  <si>
    <t xml:space="preserve"> классификации расходов бюджета Первомайского сельсовета  Поныровского района Курской области</t>
  </si>
  <si>
    <t xml:space="preserve"> и непрограммным направлениям деятельности), группам видов расходов</t>
  </si>
  <si>
    <t xml:space="preserve"> на 2021 год</t>
  </si>
  <si>
    <t>группам видов расходов классификации расходов бюджета Первомайского сельсовета  Поныровского района Курской области на плановый период 2022 и 2023 годов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</si>
  <si>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</si>
  <si>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1  17 15030 10  0000 150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</si>
  <si>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</si>
  <si>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</si>
  <si>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1 11 05027 10 0000 120</t>
  </si>
  <si>
    <t>Доходы, получаемые в виде арендной платы за земельные участки, расположенные в полосе отвода автомобильных  дорог общего пользования местного значения, находящихся в собственности сельских поселений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</si>
  <si>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</si>
  <si>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</si>
  <si>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</si>
  <si>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</si>
  <si>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1 12 04051 10 0000 120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</si>
  <si>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</si>
  <si>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1 12 04052 10 0000 120</t>
  </si>
  <si>
    <t>Плата за использование лесов, расположенных на землях иных категорий, находящихся в собственности сельских поселений, в части арендной платы</t>
  </si>
  <si>
    <t>1 12 05050 10 0000 120</t>
  </si>
  <si>
    <t xml:space="preserve">Плата за пользование водными объектами, находящимися в собственности сельских поселений </t>
  </si>
  <si>
    <t>1 13 01076 10 0000 130</t>
  </si>
  <si>
    <t>Доходы от оказания информационных услуг органами местного самоуправления сельских поселений, казенными учреждениями сельских поселений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</si>
  <si>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</si>
  <si>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</si>
  <si>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1 14 02058 10 0000 410</t>
  </si>
  <si>
    <t>Доходы от реализации недвижимого имущества бюджетных, автономных учреждений, находящегося в собственности сельских поселений, в части реализации основных средств</t>
  </si>
  <si>
    <t>1 14 06045 10 0000 430</t>
  </si>
  <si>
    <t>Доходы от продажи земельных участков, находящихся в собственности сельских поселений, находящихся в пользовании бюджетных и автономных учреждений</t>
  </si>
  <si>
    <t>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</si>
  <si>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</si>
  <si>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1 14 14040 10 0000 410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</si>
  <si>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 (в части реализации основных средств по указанному имуществу)</t>
  </si>
  <si>
    <t>1 14 14040 10 0000 440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</si>
  <si>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 (в части реализации материальных запасов по указанному имуществу)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</si>
  <si>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</si>
  <si>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</si>
  <si>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</si>
  <si>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1 17 14030 10 0000 150</t>
  </si>
  <si>
    <t>Средства самообложения граждан, зачисляемые в бюджеты сельских поселений</t>
  </si>
  <si>
    <t>от     30. 12 .2021 № 39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</si>
</sst>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-;\-* #,##0_-;_-* &quot;-&quot;_-;_-@_-"/>
    <numFmt numFmtId="178" formatCode="_-* #,##0.00&quot;р.&quot;_-;\-* #,##0.00&quot;р.&quot;_-;_-* &quot;-&quot;??&quot;р.&quot;_-;_-@_-"/>
    <numFmt numFmtId="179" formatCode="_-* #,##0.00_-;\-* #,##0.00_-;_-* &quot;-&quot;??_-;_-@_-"/>
    <numFmt numFmtId="180" formatCode="_-* #,##0_р_._-;\-* #,##0_р_._-;_-* &quot;-&quot;_р_._-;_-@_-"/>
    <numFmt numFmtId="181" formatCode="_-* #,##0.00_р_._-;\-* #,##0.00_р_._-;_-* &quot;-&quot;??_р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"/>
    <numFmt numFmtId="190" formatCode="000000"/>
    <numFmt numFmtId="191" formatCode="0.00;[Red]0.00"/>
    <numFmt numFmtId="192" formatCode="[$-FC19]d\ mmmm\ yyyy\ &quot;г.&quot;"/>
  </numFmts>
  <fonts count="6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2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3" fillId="0" borderId="0">
      <alignment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54" fillId="0" borderId="0">
      <alignment/>
      <protection/>
    </xf>
    <xf numFmtId="178" fontId="53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13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78" applyFont="1" applyFill="1">
      <alignment/>
      <protection/>
    </xf>
    <xf numFmtId="0" fontId="26" fillId="0" borderId="0" xfId="78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3" fontId="22" fillId="0" borderId="0" xfId="0" applyNumberFormat="1" applyFont="1" applyFill="1" applyAlignment="1">
      <alignment/>
    </xf>
    <xf numFmtId="0" fontId="28" fillId="0" borderId="0" xfId="88" applyFont="1" applyFill="1" applyAlignment="1">
      <alignment vertical="center"/>
      <protection/>
    </xf>
    <xf numFmtId="49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183" fontId="23" fillId="24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78" applyFont="1" applyFill="1" applyAlignment="1">
      <alignment horizontal="center" vertical="center"/>
      <protection/>
    </xf>
    <xf numFmtId="0" fontId="24" fillId="0" borderId="0" xfId="78" applyFont="1" applyFill="1" applyAlignment="1">
      <alignment vertical="center"/>
      <protection/>
    </xf>
    <xf numFmtId="0" fontId="26" fillId="0" borderId="0" xfId="78" applyFont="1" applyFill="1" applyAlignment="1">
      <alignment horizontal="center" vertical="center"/>
      <protection/>
    </xf>
    <xf numFmtId="0" fontId="24" fillId="4" borderId="14" xfId="0" applyFont="1" applyFill="1" applyBorder="1" applyAlignment="1">
      <alignment vertical="center" wrapText="1"/>
    </xf>
    <xf numFmtId="0" fontId="24" fillId="0" borderId="0" xfId="88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78" applyFont="1" applyFill="1" applyAlignment="1">
      <alignment vertical="center" wrapText="1"/>
      <protection/>
    </xf>
    <xf numFmtId="0" fontId="24" fillId="25" borderId="1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23" fillId="26" borderId="14" xfId="0" applyFont="1" applyFill="1" applyBorder="1" applyAlignment="1">
      <alignment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3" fillId="26" borderId="16" xfId="0" applyNumberFormat="1" applyFont="1" applyFill="1" applyBorder="1" applyAlignment="1">
      <alignment horizontal="center" vertical="center" wrapText="1"/>
    </xf>
    <xf numFmtId="183" fontId="23" fillId="26" borderId="1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88" applyFont="1" applyFill="1" applyAlignment="1">
      <alignment vertical="center" wrapText="1"/>
      <protection/>
    </xf>
    <xf numFmtId="0" fontId="24" fillId="0" borderId="0" xfId="88" applyFont="1" applyAlignment="1">
      <alignment vertical="center" wrapText="1"/>
      <protection/>
    </xf>
    <xf numFmtId="0" fontId="28" fillId="0" borderId="0" xfId="88" applyFont="1" applyFill="1" applyAlignment="1">
      <alignment vertical="center" wrapText="1"/>
      <protection/>
    </xf>
    <xf numFmtId="0" fontId="28" fillId="0" borderId="0" xfId="88" applyFont="1" applyAlignment="1">
      <alignment vertical="center" wrapText="1"/>
      <protection/>
    </xf>
    <xf numFmtId="0" fontId="26" fillId="0" borderId="0" xfId="78" applyFont="1" applyFill="1" applyAlignment="1">
      <alignment vertical="center" wrapText="1"/>
      <protection/>
    </xf>
    <xf numFmtId="0" fontId="24" fillId="25" borderId="14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3" fontId="22" fillId="0" borderId="0" xfId="0" applyNumberFormat="1" applyFont="1" applyAlignment="1">
      <alignment vertical="center" wrapText="1"/>
    </xf>
    <xf numFmtId="0" fontId="24" fillId="0" borderId="0" xfId="78" applyFont="1" applyFill="1" applyAlignment="1">
      <alignment horizontal="center" vertical="center" wrapText="1"/>
      <protection/>
    </xf>
    <xf numFmtId="0" fontId="26" fillId="0" borderId="0" xfId="78" applyFont="1" applyFill="1" applyAlignment="1">
      <alignment horizontal="center" vertical="center" wrapText="1"/>
      <protection/>
    </xf>
    <xf numFmtId="0" fontId="26" fillId="27" borderId="0" xfId="78" applyFont="1" applyFill="1" applyAlignment="1">
      <alignment vertical="center" wrapText="1"/>
      <protection/>
    </xf>
    <xf numFmtId="0" fontId="28" fillId="27" borderId="0" xfId="88" applyFont="1" applyFill="1" applyAlignment="1">
      <alignment vertical="center" wrapText="1"/>
      <protection/>
    </xf>
    <xf numFmtId="183" fontId="23" fillId="24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76" applyFont="1" applyFill="1" applyAlignment="1">
      <alignment vertical="top"/>
      <protection/>
    </xf>
    <xf numFmtId="0" fontId="13" fillId="0" borderId="0" xfId="0" applyFont="1" applyBorder="1" applyAlignment="1">
      <alignment horizontal="right" vertical="center" wrapText="1"/>
    </xf>
    <xf numFmtId="183" fontId="30" fillId="0" borderId="0" xfId="0" applyNumberFormat="1" applyFont="1" applyFill="1" applyAlignment="1">
      <alignment vertical="center" wrapText="1"/>
    </xf>
    <xf numFmtId="183" fontId="30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183" fontId="34" fillId="0" borderId="17" xfId="0" applyNumberFormat="1" applyFont="1" applyBorder="1" applyAlignment="1">
      <alignment vertical="center"/>
    </xf>
    <xf numFmtId="0" fontId="37" fillId="0" borderId="0" xfId="72" applyFont="1" applyAlignment="1">
      <alignment horizontal="center"/>
      <protection/>
    </xf>
    <xf numFmtId="0" fontId="0" fillId="0" borderId="0" xfId="72">
      <alignment/>
      <protection/>
    </xf>
    <xf numFmtId="0" fontId="37" fillId="0" borderId="0" xfId="72" applyFont="1" applyAlignment="1">
      <alignment horizontal="right"/>
      <protection/>
    </xf>
    <xf numFmtId="0" fontId="37" fillId="0" borderId="0" xfId="72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72" applyFont="1" applyAlignment="1">
      <alignment horizontal="center"/>
      <protection/>
    </xf>
    <xf numFmtId="0" fontId="38" fillId="0" borderId="0" xfId="72" applyFont="1" applyAlignment="1">
      <alignment horizontal="right"/>
      <protection/>
    </xf>
    <xf numFmtId="0" fontId="23" fillId="0" borderId="0" xfId="72" applyFont="1" applyAlignment="1">
      <alignment horizontal="center" vertical="center"/>
      <protection/>
    </xf>
    <xf numFmtId="0" fontId="37" fillId="0" borderId="0" xfId="72" applyFont="1" applyAlignment="1">
      <alignment horizontal="left"/>
      <protection/>
    </xf>
    <xf numFmtId="0" fontId="27" fillId="0" borderId="0" xfId="72" applyFont="1" applyAlignment="1">
      <alignment horizontal="center" vertical="center"/>
      <protection/>
    </xf>
    <xf numFmtId="0" fontId="35" fillId="0" borderId="0" xfId="72" applyFont="1">
      <alignment/>
      <protection/>
    </xf>
    <xf numFmtId="0" fontId="43" fillId="0" borderId="0" xfId="72" applyFont="1" applyAlignment="1">
      <alignment horizontal="center"/>
      <protection/>
    </xf>
    <xf numFmtId="0" fontId="43" fillId="0" borderId="0" xfId="72" applyFont="1" applyAlignment="1">
      <alignment horizontal="left"/>
      <protection/>
    </xf>
    <xf numFmtId="183" fontId="25" fillId="0" borderId="0" xfId="72" applyNumberFormat="1" applyFont="1">
      <alignment/>
      <protection/>
    </xf>
    <xf numFmtId="0" fontId="22" fillId="0" borderId="0" xfId="72" applyFont="1">
      <alignment/>
      <protection/>
    </xf>
    <xf numFmtId="0" fontId="22" fillId="0" borderId="0" xfId="72" applyFont="1" applyAlignment="1">
      <alignment horizontal="right"/>
      <protection/>
    </xf>
    <xf numFmtId="0" fontId="26" fillId="0" borderId="14" xfId="72" applyFont="1" applyBorder="1" applyAlignment="1">
      <alignment horizontal="center" vertical="center" wrapText="1"/>
      <protection/>
    </xf>
    <xf numFmtId="3" fontId="26" fillId="0" borderId="14" xfId="77" applyNumberFormat="1" applyFont="1" applyFill="1" applyBorder="1" applyAlignment="1">
      <alignment horizontal="center" vertical="center" wrapText="1"/>
      <protection/>
    </xf>
    <xf numFmtId="0" fontId="34" fillId="0" borderId="0" xfId="72" applyFont="1">
      <alignment/>
      <protection/>
    </xf>
    <xf numFmtId="49" fontId="24" fillId="25" borderId="14" xfId="74" applyNumberFormat="1" applyFont="1" applyFill="1" applyBorder="1" applyAlignment="1">
      <alignment horizontal="center" vertical="center"/>
      <protection/>
    </xf>
    <xf numFmtId="0" fontId="24" fillId="25" borderId="14" xfId="74" applyFont="1" applyFill="1" applyBorder="1" applyAlignment="1">
      <alignment vertical="center" wrapText="1"/>
      <protection/>
    </xf>
    <xf numFmtId="183" fontId="24" fillId="25" borderId="14" xfId="75" applyNumberFormat="1" applyFont="1" applyFill="1" applyBorder="1" applyAlignment="1">
      <alignment vertical="center"/>
      <protection/>
    </xf>
    <xf numFmtId="49" fontId="24" fillId="4" borderId="14" xfId="74" applyNumberFormat="1" applyFont="1" applyFill="1" applyBorder="1" applyAlignment="1">
      <alignment horizontal="center" vertical="center"/>
      <protection/>
    </xf>
    <xf numFmtId="0" fontId="24" fillId="4" borderId="14" xfId="74" applyFont="1" applyFill="1" applyBorder="1" applyAlignment="1">
      <alignment vertical="center" wrapText="1"/>
      <protection/>
    </xf>
    <xf numFmtId="49" fontId="24" fillId="0" borderId="14" xfId="74" applyNumberFormat="1" applyFont="1" applyBorder="1" applyAlignment="1">
      <alignment horizontal="center" vertical="center"/>
      <protection/>
    </xf>
    <xf numFmtId="0" fontId="24" fillId="0" borderId="14" xfId="74" applyFont="1" applyBorder="1" applyAlignment="1">
      <alignment vertical="center" wrapText="1"/>
      <protection/>
    </xf>
    <xf numFmtId="183" fontId="24" fillId="0" borderId="14" xfId="75" applyNumberFormat="1" applyFont="1" applyFill="1" applyBorder="1" applyAlignment="1">
      <alignment vertical="center"/>
      <protection/>
    </xf>
    <xf numFmtId="0" fontId="24" fillId="0" borderId="0" xfId="72" applyFont="1" applyAlignment="1">
      <alignment horizontal="center"/>
      <protection/>
    </xf>
    <xf numFmtId="0" fontId="24" fillId="0" borderId="0" xfId="72" applyFont="1" applyAlignment="1">
      <alignment horizontal="left"/>
      <protection/>
    </xf>
    <xf numFmtId="183" fontId="24" fillId="0" borderId="0" xfId="72" applyNumberFormat="1" applyFont="1">
      <alignment/>
      <protection/>
    </xf>
    <xf numFmtId="183" fontId="34" fillId="0" borderId="0" xfId="0" applyNumberFormat="1" applyFont="1" applyBorder="1" applyAlignment="1">
      <alignment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right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0" fillId="0" borderId="0" xfId="71">
      <alignment/>
      <protection/>
    </xf>
    <xf numFmtId="0" fontId="38" fillId="0" borderId="0" xfId="71" applyFont="1" applyAlignment="1">
      <alignment horizontal="left"/>
      <protection/>
    </xf>
    <xf numFmtId="183" fontId="0" fillId="0" borderId="0" xfId="71" applyNumberFormat="1" applyAlignment="1">
      <alignment horizontal="left"/>
      <protection/>
    </xf>
    <xf numFmtId="0" fontId="27" fillId="0" borderId="0" xfId="71" applyFont="1" applyAlignment="1">
      <alignment horizontal="center" vertical="center"/>
      <protection/>
    </xf>
    <xf numFmtId="0" fontId="23" fillId="0" borderId="0" xfId="71" applyFont="1" applyAlignment="1">
      <alignment horizontal="center"/>
      <protection/>
    </xf>
    <xf numFmtId="183" fontId="0" fillId="0" borderId="0" xfId="71" applyNumberFormat="1">
      <alignment/>
      <protection/>
    </xf>
    <xf numFmtId="0" fontId="27" fillId="0" borderId="0" xfId="71" applyFont="1" applyAlignment="1">
      <alignment horizontal="center"/>
      <protection/>
    </xf>
    <xf numFmtId="0" fontId="22" fillId="0" borderId="0" xfId="71" applyFont="1" applyAlignment="1">
      <alignment vertical="center"/>
      <protection/>
    </xf>
    <xf numFmtId="0" fontId="37" fillId="0" borderId="0" xfId="71" applyFont="1" applyAlignment="1">
      <alignment horizontal="right" vertical="center"/>
      <protection/>
    </xf>
    <xf numFmtId="183" fontId="38" fillId="0" borderId="0" xfId="71" applyNumberFormat="1" applyFont="1" applyAlignment="1">
      <alignment horizontal="right"/>
      <protection/>
    </xf>
    <xf numFmtId="0" fontId="37" fillId="0" borderId="14" xfId="71" applyFont="1" applyBorder="1" applyAlignment="1">
      <alignment horizontal="center" vertical="center" wrapText="1"/>
      <protection/>
    </xf>
    <xf numFmtId="0" fontId="37" fillId="0" borderId="14" xfId="71" applyFont="1" applyBorder="1" applyAlignment="1">
      <alignment vertical="center" wrapText="1"/>
      <protection/>
    </xf>
    <xf numFmtId="183" fontId="37" fillId="25" borderId="14" xfId="71" applyNumberFormat="1" applyFont="1" applyFill="1" applyBorder="1" applyAlignment="1">
      <alignment horizontal="center" vertical="center" wrapText="1"/>
      <protection/>
    </xf>
    <xf numFmtId="0" fontId="37" fillId="0" borderId="0" xfId="71" applyFont="1" applyAlignment="1">
      <alignment vertical="center"/>
      <protection/>
    </xf>
    <xf numFmtId="183" fontId="37" fillId="0" borderId="14" xfId="71" applyNumberFormat="1" applyFont="1" applyFill="1" applyBorder="1" applyAlignment="1">
      <alignment horizontal="center" vertical="center" wrapText="1"/>
      <protection/>
    </xf>
    <xf numFmtId="183" fontId="37" fillId="0" borderId="14" xfId="71" applyNumberFormat="1" applyFont="1" applyBorder="1" applyAlignment="1">
      <alignment horizontal="center" vertical="center" wrapText="1"/>
      <protection/>
    </xf>
    <xf numFmtId="0" fontId="27" fillId="0" borderId="0" xfId="71" applyFont="1" applyAlignment="1">
      <alignment vertical="center"/>
      <protection/>
    </xf>
    <xf numFmtId="0" fontId="38" fillId="0" borderId="14" xfId="71" applyFont="1" applyBorder="1" applyAlignment="1">
      <alignment horizontal="justify" vertical="center" wrapText="1"/>
      <protection/>
    </xf>
    <xf numFmtId="0" fontId="38" fillId="0" borderId="14" xfId="71" applyFont="1" applyBorder="1" applyAlignment="1">
      <alignment horizontal="center" vertical="center" wrapText="1"/>
      <protection/>
    </xf>
    <xf numFmtId="0" fontId="37" fillId="0" borderId="0" xfId="71" applyFont="1" applyAlignment="1">
      <alignment horizontal="justify" vertical="center"/>
      <protection/>
    </xf>
    <xf numFmtId="0" fontId="0" fillId="0" borderId="0" xfId="71" applyAlignment="1">
      <alignment horizontal="center" vertical="center"/>
      <protection/>
    </xf>
    <xf numFmtId="49" fontId="24" fillId="0" borderId="18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3" fillId="0" borderId="0" xfId="73" applyFont="1" applyAlignment="1">
      <alignment horizontal="center" vertical="center"/>
      <protection/>
    </xf>
    <xf numFmtId="0" fontId="37" fillId="0" borderId="14" xfId="0" applyFont="1" applyFill="1" applyBorder="1" applyAlignment="1">
      <alignment horizontal="justify" vertical="top" wrapText="1"/>
    </xf>
    <xf numFmtId="0" fontId="37" fillId="0" borderId="14" xfId="0" applyFont="1" applyBorder="1" applyAlignment="1">
      <alignment horizontal="justify" vertical="top" wrapText="1"/>
    </xf>
    <xf numFmtId="49" fontId="37" fillId="0" borderId="14" xfId="73" applyNumberFormat="1" applyFont="1" applyFill="1" applyBorder="1" applyAlignment="1">
      <alignment horizontal="center" wrapText="1"/>
      <protection/>
    </xf>
    <xf numFmtId="49" fontId="37" fillId="28" borderId="14" xfId="73" applyNumberFormat="1" applyFont="1" applyFill="1" applyBorder="1" applyAlignment="1">
      <alignment horizontal="center" vertical="center" wrapText="1"/>
      <protection/>
    </xf>
    <xf numFmtId="0" fontId="0" fillId="28" borderId="0" xfId="73" applyFill="1">
      <alignment/>
      <protection/>
    </xf>
    <xf numFmtId="0" fontId="38" fillId="0" borderId="0" xfId="73" applyFont="1" applyAlignment="1">
      <alignment horizontal="right"/>
      <protection/>
    </xf>
    <xf numFmtId="0" fontId="37" fillId="0" borderId="0" xfId="73" applyFont="1" applyAlignment="1">
      <alignment horizontal="center"/>
      <protection/>
    </xf>
    <xf numFmtId="0" fontId="0" fillId="0" borderId="0" xfId="73">
      <alignment/>
      <protection/>
    </xf>
    <xf numFmtId="0" fontId="31" fillId="0" borderId="0" xfId="73" applyFont="1">
      <alignment/>
      <protection/>
    </xf>
    <xf numFmtId="183" fontId="37" fillId="0" borderId="0" xfId="73" applyNumberFormat="1" applyFont="1">
      <alignment/>
      <protection/>
    </xf>
    <xf numFmtId="0" fontId="38" fillId="0" borderId="0" xfId="73" applyFont="1">
      <alignment/>
      <protection/>
    </xf>
    <xf numFmtId="0" fontId="40" fillId="0" borderId="0" xfId="73" applyFont="1">
      <alignment/>
      <protection/>
    </xf>
    <xf numFmtId="0" fontId="41" fillId="0" borderId="0" xfId="73" applyFont="1">
      <alignment/>
      <protection/>
    </xf>
    <xf numFmtId="0" fontId="42" fillId="0" borderId="0" xfId="73" applyFont="1" applyAlignment="1">
      <alignment vertical="center"/>
      <protection/>
    </xf>
    <xf numFmtId="0" fontId="37" fillId="0" borderId="0" xfId="73" applyFont="1" applyAlignment="1">
      <alignment vertical="center" wrapText="1"/>
      <protection/>
    </xf>
    <xf numFmtId="0" fontId="37" fillId="0" borderId="14" xfId="73" applyFont="1" applyBorder="1" applyAlignment="1">
      <alignment horizontal="center" vertical="center" wrapText="1"/>
      <protection/>
    </xf>
    <xf numFmtId="0" fontId="37" fillId="0" borderId="14" xfId="73" applyFont="1" applyBorder="1" applyAlignment="1">
      <alignment horizontal="justify" vertical="center" wrapText="1"/>
      <protection/>
    </xf>
    <xf numFmtId="0" fontId="37" fillId="0" borderId="15" xfId="73" applyFont="1" applyBorder="1" applyAlignment="1">
      <alignment horizontal="center" vertical="center" wrapText="1"/>
      <protection/>
    </xf>
    <xf numFmtId="0" fontId="37" fillId="0" borderId="14" xfId="73" applyFont="1" applyBorder="1" applyAlignment="1">
      <alignment vertical="center" wrapText="1"/>
      <protection/>
    </xf>
    <xf numFmtId="0" fontId="27" fillId="9" borderId="14" xfId="73" applyFont="1" applyFill="1" applyBorder="1" applyAlignment="1">
      <alignment horizontal="justify" vertical="center" wrapText="1"/>
      <protection/>
    </xf>
    <xf numFmtId="0" fontId="22" fillId="0" borderId="11" xfId="73" applyFont="1" applyBorder="1" applyAlignment="1">
      <alignment horizontal="center" vertical="center" wrapText="1"/>
      <protection/>
    </xf>
    <xf numFmtId="0" fontId="22" fillId="0" borderId="11" xfId="73" applyFont="1" applyBorder="1" applyAlignment="1">
      <alignment horizontal="center" vertical="center"/>
      <protection/>
    </xf>
    <xf numFmtId="183" fontId="22" fillId="0" borderId="14" xfId="73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183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183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top" wrapText="1"/>
    </xf>
    <xf numFmtId="0" fontId="22" fillId="0" borderId="0" xfId="73" applyFont="1" applyAlignment="1">
      <alignment horizontal="center"/>
      <protection/>
    </xf>
    <xf numFmtId="0" fontId="24" fillId="0" borderId="0" xfId="73" applyFont="1">
      <alignment/>
      <protection/>
    </xf>
    <xf numFmtId="183" fontId="22" fillId="0" borderId="0" xfId="73" applyNumberFormat="1" applyFont="1">
      <alignment/>
      <protection/>
    </xf>
    <xf numFmtId="0" fontId="26" fillId="29" borderId="14" xfId="0" applyFont="1" applyFill="1" applyBorder="1" applyAlignment="1">
      <alignment horizontal="center" vertical="center" wrapText="1"/>
    </xf>
    <xf numFmtId="0" fontId="26" fillId="29" borderId="14" xfId="0" applyFont="1" applyFill="1" applyBorder="1" applyAlignment="1">
      <alignment horizontal="left" vertical="center" wrapText="1"/>
    </xf>
    <xf numFmtId="183" fontId="26" fillId="29" borderId="14" xfId="0" applyNumberFormat="1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left" vertical="center" wrapText="1"/>
    </xf>
    <xf numFmtId="183" fontId="26" fillId="10" borderId="14" xfId="0" applyNumberFormat="1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183" fontId="24" fillId="25" borderId="14" xfId="0" applyNumberFormat="1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left" vertical="center" wrapText="1"/>
    </xf>
    <xf numFmtId="183" fontId="24" fillId="4" borderId="14" xfId="0" applyNumberFormat="1" applyFont="1" applyFill="1" applyBorder="1" applyAlignment="1">
      <alignment horizontal="center" vertical="center" wrapText="1"/>
    </xf>
    <xf numFmtId="0" fontId="0" fillId="0" borderId="0" xfId="73" applyAlignment="1">
      <alignment vertical="center"/>
      <protection/>
    </xf>
    <xf numFmtId="49" fontId="24" fillId="25" borderId="14" xfId="0" applyNumberFormat="1" applyFont="1" applyFill="1" applyBorder="1" applyAlignment="1">
      <alignment horizontal="center" vertical="center"/>
    </xf>
    <xf numFmtId="0" fontId="9" fillId="0" borderId="0" xfId="73" applyFont="1" applyAlignment="1">
      <alignment vertical="center"/>
      <protection/>
    </xf>
    <xf numFmtId="49" fontId="24" fillId="4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left" vertical="center" wrapText="1"/>
    </xf>
    <xf numFmtId="183" fontId="24" fillId="30" borderId="14" xfId="0" applyNumberFormat="1" applyFont="1" applyFill="1" applyBorder="1" applyAlignment="1">
      <alignment horizontal="center" vertical="center" wrapText="1"/>
    </xf>
    <xf numFmtId="49" fontId="26" fillId="10" borderId="14" xfId="0" applyNumberFormat="1" applyFont="1" applyFill="1" applyBorder="1" applyAlignment="1">
      <alignment horizontal="center"/>
    </xf>
    <xf numFmtId="0" fontId="26" fillId="10" borderId="14" xfId="0" applyFont="1" applyFill="1" applyBorder="1" applyAlignment="1">
      <alignment vertical="top" wrapText="1"/>
    </xf>
    <xf numFmtId="49" fontId="26" fillId="10" borderId="14" xfId="0" applyNumberFormat="1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vertical="center" wrapText="1"/>
    </xf>
    <xf numFmtId="49" fontId="24" fillId="30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 wrapText="1"/>
    </xf>
    <xf numFmtId="0" fontId="26" fillId="29" borderId="14" xfId="0" applyFont="1" applyFill="1" applyBorder="1" applyAlignment="1">
      <alignment horizontal="left" vertical="center"/>
    </xf>
    <xf numFmtId="183" fontId="26" fillId="29" borderId="14" xfId="0" applyNumberFormat="1" applyFont="1" applyFill="1" applyBorder="1" applyAlignment="1">
      <alignment horizontal="center" vertical="center"/>
    </xf>
    <xf numFmtId="183" fontId="26" fillId="30" borderId="14" xfId="0" applyNumberFormat="1" applyFont="1" applyFill="1" applyBorder="1" applyAlignment="1">
      <alignment horizontal="center" vertical="center"/>
    </xf>
    <xf numFmtId="183" fontId="26" fillId="31" borderId="14" xfId="0" applyNumberFormat="1" applyFont="1" applyFill="1" applyBorder="1" applyAlignment="1">
      <alignment horizontal="center" vertical="center" wrapText="1"/>
    </xf>
    <xf numFmtId="183" fontId="24" fillId="25" borderId="14" xfId="0" applyNumberFormat="1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left" vertical="center" wrapText="1"/>
    </xf>
    <xf numFmtId="183" fontId="26" fillId="3" borderId="14" xfId="0" applyNumberFormat="1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justify" vertical="center" wrapText="1"/>
    </xf>
    <xf numFmtId="0" fontId="38" fillId="0" borderId="12" xfId="73" applyFont="1" applyBorder="1" applyAlignment="1">
      <alignment horizontal="center" vertical="top" wrapText="1"/>
      <protection/>
    </xf>
    <xf numFmtId="0" fontId="37" fillId="0" borderId="14" xfId="73" applyFont="1" applyBorder="1" applyAlignment="1">
      <alignment horizontal="center" vertical="top" wrapText="1"/>
      <protection/>
    </xf>
    <xf numFmtId="0" fontId="37" fillId="0" borderId="13" xfId="73" applyFont="1" applyBorder="1" applyAlignment="1">
      <alignment horizontal="center" vertical="center" wrapText="1"/>
      <protection/>
    </xf>
    <xf numFmtId="49" fontId="27" fillId="9" borderId="14" xfId="73" applyNumberFormat="1" applyFont="1" applyFill="1" applyBorder="1" applyAlignment="1">
      <alignment horizontal="center" vertical="center" wrapText="1"/>
      <protection/>
    </xf>
    <xf numFmtId="0" fontId="27" fillId="9" borderId="21" xfId="73" applyFont="1" applyFill="1" applyBorder="1" applyAlignment="1">
      <alignment vertical="center" wrapText="1"/>
      <protection/>
    </xf>
    <xf numFmtId="49" fontId="37" fillId="0" borderId="14" xfId="73" applyNumberFormat="1" applyFont="1" applyFill="1" applyBorder="1" applyAlignment="1">
      <alignment horizontal="center" vertical="center" wrapText="1"/>
      <protection/>
    </xf>
    <xf numFmtId="0" fontId="0" fillId="0" borderId="0" xfId="73" applyFont="1">
      <alignment/>
      <protection/>
    </xf>
    <xf numFmtId="0" fontId="38" fillId="0" borderId="0" xfId="73" applyFont="1" applyAlignment="1">
      <alignment horizontal="left"/>
      <protection/>
    </xf>
    <xf numFmtId="0" fontId="18" fillId="0" borderId="0" xfId="73" applyFont="1">
      <alignment/>
      <protection/>
    </xf>
    <xf numFmtId="183" fontId="24" fillId="10" borderId="14" xfId="0" applyNumberFormat="1" applyFont="1" applyFill="1" applyBorder="1" applyAlignment="1">
      <alignment horizontal="center" vertical="center" wrapText="1"/>
    </xf>
    <xf numFmtId="0" fontId="18" fillId="0" borderId="0" xfId="73" applyFont="1" applyFill="1">
      <alignment/>
      <protection/>
    </xf>
    <xf numFmtId="49" fontId="26" fillId="1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horizontal="center"/>
    </xf>
    <xf numFmtId="0" fontId="24" fillId="27" borderId="14" xfId="0" applyFont="1" applyFill="1" applyBorder="1" applyAlignment="1">
      <alignment horizontal="justify" vertical="center" wrapText="1"/>
    </xf>
    <xf numFmtId="0" fontId="37" fillId="0" borderId="14" xfId="0" applyFont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0" fillId="0" borderId="0" xfId="73" applyFont="1" applyAlignment="1">
      <alignment/>
      <protection/>
    </xf>
    <xf numFmtId="0" fontId="23" fillId="0" borderId="0" xfId="73" applyFont="1" applyAlignment="1">
      <alignment horizontal="center"/>
      <protection/>
    </xf>
    <xf numFmtId="0" fontId="27" fillId="9" borderId="14" xfId="73" applyFont="1" applyFill="1" applyBorder="1" applyAlignment="1">
      <alignment horizontal="center" wrapText="1"/>
      <protection/>
    </xf>
    <xf numFmtId="49" fontId="24" fillId="0" borderId="18" xfId="0" applyNumberFormat="1" applyFont="1" applyBorder="1" applyAlignment="1">
      <alignment wrapText="1"/>
    </xf>
    <xf numFmtId="49" fontId="24" fillId="4" borderId="18" xfId="0" applyNumberFormat="1" applyFont="1" applyFill="1" applyBorder="1" applyAlignment="1">
      <alignment horizontal="center"/>
    </xf>
    <xf numFmtId="2" fontId="24" fillId="4" borderId="18" xfId="0" applyNumberFormat="1" applyFont="1" applyFill="1" applyBorder="1" applyAlignment="1">
      <alignment wrapText="1"/>
    </xf>
    <xf numFmtId="49" fontId="24" fillId="0" borderId="22" xfId="0" applyNumberFormat="1" applyFont="1" applyBorder="1" applyAlignment="1">
      <alignment wrapText="1"/>
    </xf>
    <xf numFmtId="0" fontId="24" fillId="27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top" wrapText="1"/>
    </xf>
    <xf numFmtId="0" fontId="26" fillId="10" borderId="14" xfId="0" applyFont="1" applyFill="1" applyBorder="1" applyAlignment="1">
      <alignment horizontal="left" vertical="top" wrapText="1"/>
    </xf>
    <xf numFmtId="183" fontId="24" fillId="10" borderId="14" xfId="0" applyNumberFormat="1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left" vertical="top" wrapText="1"/>
    </xf>
    <xf numFmtId="183" fontId="24" fillId="30" borderId="14" xfId="0" applyNumberFormat="1" applyFont="1" applyFill="1" applyBorder="1" applyAlignment="1">
      <alignment horizontal="center" vertical="top" wrapText="1"/>
    </xf>
    <xf numFmtId="49" fontId="26" fillId="10" borderId="18" xfId="0" applyNumberFormat="1" applyFont="1" applyFill="1" applyBorder="1" applyAlignment="1">
      <alignment vertical="top" wrapText="1"/>
    </xf>
    <xf numFmtId="49" fontId="24" fillId="30" borderId="18" xfId="0" applyNumberFormat="1" applyFont="1" applyFill="1" applyBorder="1" applyAlignment="1">
      <alignment horizontal="center" vertical="top"/>
    </xf>
    <xf numFmtId="49" fontId="24" fillId="30" borderId="18" xfId="0" applyNumberFormat="1" applyFont="1" applyFill="1" applyBorder="1" applyAlignment="1">
      <alignment vertical="top" wrapText="1"/>
    </xf>
    <xf numFmtId="49" fontId="24" fillId="0" borderId="18" xfId="0" applyNumberFormat="1" applyFont="1" applyBorder="1" applyAlignment="1">
      <alignment horizontal="center" vertical="top"/>
    </xf>
    <xf numFmtId="49" fontId="24" fillId="0" borderId="18" xfId="0" applyNumberFormat="1" applyFont="1" applyBorder="1" applyAlignment="1">
      <alignment vertical="top" wrapText="1"/>
    </xf>
    <xf numFmtId="183" fontId="24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center"/>
    </xf>
    <xf numFmtId="0" fontId="24" fillId="30" borderId="14" xfId="0" applyNumberFormat="1" applyFont="1" applyFill="1" applyBorder="1" applyAlignment="1">
      <alignment horizontal="left" vertical="top" wrapText="1"/>
    </xf>
    <xf numFmtId="0" fontId="24" fillId="4" borderId="14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 wrapText="1"/>
    </xf>
    <xf numFmtId="0" fontId="24" fillId="25" borderId="14" xfId="0" applyFont="1" applyFill="1" applyBorder="1" applyAlignment="1">
      <alignment horizontal="center" vertical="top" wrapText="1"/>
    </xf>
    <xf numFmtId="0" fontId="24" fillId="25" borderId="14" xfId="0" applyFont="1" applyFill="1" applyBorder="1" applyAlignment="1">
      <alignment horizontal="left" vertical="top" wrapText="1"/>
    </xf>
    <xf numFmtId="0" fontId="24" fillId="32" borderId="14" xfId="0" applyFont="1" applyFill="1" applyBorder="1" applyAlignment="1">
      <alignment horizontal="center" vertical="center"/>
    </xf>
    <xf numFmtId="183" fontId="26" fillId="32" borderId="14" xfId="0" applyNumberFormat="1" applyFont="1" applyFill="1" applyBorder="1" applyAlignment="1">
      <alignment horizontal="center" vertical="center"/>
    </xf>
    <xf numFmtId="0" fontId="24" fillId="32" borderId="14" xfId="0" applyFont="1" applyFill="1" applyBorder="1" applyAlignment="1">
      <alignment horizontal="left" vertical="top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justify" vertical="center" wrapText="1"/>
    </xf>
    <xf numFmtId="0" fontId="28" fillId="28" borderId="0" xfId="88" applyFont="1" applyFill="1" applyAlignment="1">
      <alignment vertical="center"/>
      <protection/>
    </xf>
    <xf numFmtId="0" fontId="28" fillId="28" borderId="0" xfId="88" applyFont="1" applyFill="1" applyAlignment="1">
      <alignment vertical="center" wrapText="1"/>
      <protection/>
    </xf>
    <xf numFmtId="0" fontId="24" fillId="28" borderId="0" xfId="78" applyFont="1" applyFill="1" applyAlignment="1">
      <alignment vertical="center"/>
      <protection/>
    </xf>
    <xf numFmtId="0" fontId="24" fillId="28" borderId="0" xfId="78" applyFont="1" applyFill="1" applyAlignment="1">
      <alignment vertical="center" wrapText="1"/>
      <protection/>
    </xf>
    <xf numFmtId="0" fontId="28" fillId="0" borderId="0" xfId="88" applyFont="1" applyFill="1" applyAlignment="1">
      <alignment vertical="top"/>
      <protection/>
    </xf>
    <xf numFmtId="0" fontId="28" fillId="0" borderId="0" xfId="88" applyFont="1" applyFill="1" applyAlignment="1">
      <alignment vertical="top" wrapText="1"/>
      <protection/>
    </xf>
    <xf numFmtId="0" fontId="28" fillId="0" borderId="0" xfId="88" applyFont="1" applyAlignment="1">
      <alignment vertical="top" wrapText="1"/>
      <protection/>
    </xf>
    <xf numFmtId="0" fontId="23" fillId="24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left" vertical="top" wrapText="1"/>
    </xf>
    <xf numFmtId="0" fontId="23" fillId="26" borderId="14" xfId="0" applyFont="1" applyFill="1" applyBorder="1" applyAlignment="1">
      <alignment horizontal="justify" vertical="top" wrapText="1"/>
    </xf>
    <xf numFmtId="0" fontId="27" fillId="33" borderId="14" xfId="0" applyFont="1" applyFill="1" applyBorder="1" applyAlignment="1">
      <alignment horizontal="justify" vertical="top" wrapText="1"/>
    </xf>
    <xf numFmtId="0" fontId="27" fillId="34" borderId="14" xfId="0" applyFont="1" applyFill="1" applyBorder="1" applyAlignment="1">
      <alignment horizontal="justify" vertical="top" wrapText="1"/>
    </xf>
    <xf numFmtId="0" fontId="27" fillId="35" borderId="14" xfId="0" applyFont="1" applyFill="1" applyBorder="1" applyAlignment="1">
      <alignment horizontal="justify" vertical="top" wrapText="1"/>
    </xf>
    <xf numFmtId="2" fontId="27" fillId="8" borderId="15" xfId="88" applyNumberFormat="1" applyFont="1" applyFill="1" applyBorder="1" applyAlignment="1">
      <alignment horizontal="justify" vertical="top" wrapText="1"/>
      <protection/>
    </xf>
    <xf numFmtId="2" fontId="37" fillId="25" borderId="15" xfId="88" applyNumberFormat="1" applyFont="1" applyFill="1" applyBorder="1" applyAlignment="1">
      <alignment horizontal="justify" vertical="top" wrapText="1"/>
      <protection/>
    </xf>
    <xf numFmtId="2" fontId="37" fillId="4" borderId="15" xfId="88" applyNumberFormat="1" applyFont="1" applyFill="1" applyBorder="1" applyAlignment="1">
      <alignment horizontal="justify" vertical="top" wrapText="1"/>
      <protection/>
    </xf>
    <xf numFmtId="2" fontId="37" fillId="25" borderId="14" xfId="88" applyNumberFormat="1" applyFont="1" applyFill="1" applyBorder="1" applyAlignment="1">
      <alignment horizontal="justify" vertical="top" wrapText="1"/>
      <protection/>
    </xf>
    <xf numFmtId="0" fontId="37" fillId="36" borderId="15" xfId="0" applyFont="1" applyFill="1" applyBorder="1" applyAlignment="1">
      <alignment horizontal="justify" vertical="top" wrapText="1"/>
    </xf>
    <xf numFmtId="0" fontId="37" fillId="0" borderId="15" xfId="0" applyFont="1" applyFill="1" applyBorder="1" applyAlignment="1">
      <alignment horizontal="justify" vertical="top" wrapText="1"/>
    </xf>
    <xf numFmtId="0" fontId="27" fillId="35" borderId="15" xfId="0" applyFont="1" applyFill="1" applyBorder="1" applyAlignment="1">
      <alignment horizontal="justify" vertical="top" wrapText="1"/>
    </xf>
    <xf numFmtId="0" fontId="44" fillId="8" borderId="0" xfId="0" applyFont="1" applyFill="1" applyAlignment="1">
      <alignment horizontal="justify" vertical="top" wrapText="1"/>
    </xf>
    <xf numFmtId="0" fontId="37" fillId="24" borderId="22" xfId="0" applyFont="1" applyFill="1" applyBorder="1" applyAlignment="1">
      <alignment horizontal="justify" vertical="top" wrapText="1"/>
    </xf>
    <xf numFmtId="0" fontId="27" fillId="8" borderId="23" xfId="0" applyFont="1" applyFill="1" applyBorder="1" applyAlignment="1">
      <alignment horizontal="justify" vertical="top" wrapText="1"/>
    </xf>
    <xf numFmtId="0" fontId="37" fillId="25" borderId="14" xfId="0" applyFont="1" applyFill="1" applyBorder="1" applyAlignment="1">
      <alignment horizontal="justify" vertical="top" wrapText="1"/>
    </xf>
    <xf numFmtId="0" fontId="37" fillId="4" borderId="15" xfId="0" applyFont="1" applyFill="1" applyBorder="1" applyAlignment="1">
      <alignment horizontal="justify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44" fillId="8" borderId="15" xfId="0" applyFont="1" applyFill="1" applyBorder="1" applyAlignment="1">
      <alignment horizontal="justify" vertical="top" wrapText="1"/>
    </xf>
    <xf numFmtId="0" fontId="31" fillId="25" borderId="14" xfId="0" applyFont="1" applyFill="1" applyBorder="1" applyAlignment="1">
      <alignment horizontal="justify" vertical="top" wrapText="1"/>
    </xf>
    <xf numFmtId="0" fontId="37" fillId="37" borderId="14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justify" vertical="top" wrapText="1"/>
    </xf>
    <xf numFmtId="0" fontId="44" fillId="34" borderId="14" xfId="0" applyFont="1" applyFill="1" applyBorder="1" applyAlignment="1">
      <alignment horizontal="justify" vertical="top" wrapText="1"/>
    </xf>
    <xf numFmtId="0" fontId="44" fillId="35" borderId="14" xfId="0" applyFont="1" applyFill="1" applyBorder="1" applyAlignment="1">
      <alignment horizontal="justify" vertical="top" wrapText="1"/>
    </xf>
    <xf numFmtId="0" fontId="31" fillId="4" borderId="14" xfId="0" applyFont="1" applyFill="1" applyBorder="1" applyAlignment="1">
      <alignment horizontal="justify" vertical="top" wrapText="1"/>
    </xf>
    <xf numFmtId="0" fontId="27" fillId="8" borderId="14" xfId="0" applyFont="1" applyFill="1" applyBorder="1" applyAlignment="1">
      <alignment horizontal="justify" vertical="top" wrapText="1"/>
    </xf>
    <xf numFmtId="0" fontId="27" fillId="29" borderId="14" xfId="0" applyFont="1" applyFill="1" applyBorder="1" applyAlignment="1">
      <alignment horizontal="justify" vertical="top" wrapText="1"/>
    </xf>
    <xf numFmtId="2" fontId="31" fillId="25" borderId="15" xfId="88" applyNumberFormat="1" applyFont="1" applyFill="1" applyBorder="1" applyAlignment="1">
      <alignment horizontal="justify" vertical="top" wrapText="1"/>
      <protection/>
    </xf>
    <xf numFmtId="2" fontId="31" fillId="4" borderId="15" xfId="88" applyNumberFormat="1" applyFont="1" applyFill="1" applyBorder="1" applyAlignment="1">
      <alignment horizontal="justify" vertical="top" wrapText="1"/>
      <protection/>
    </xf>
    <xf numFmtId="0" fontId="44" fillId="38" borderId="18" xfId="0" applyFont="1" applyFill="1" applyBorder="1" applyAlignment="1">
      <alignment horizontal="justify" vertical="top" wrapText="1"/>
    </xf>
    <xf numFmtId="0" fontId="37" fillId="0" borderId="24" xfId="0" applyFont="1" applyFill="1" applyBorder="1" applyAlignment="1">
      <alignment horizontal="justify" vertical="top" wrapText="1"/>
    </xf>
    <xf numFmtId="0" fontId="27" fillId="10" borderId="15" xfId="0" applyFont="1" applyFill="1" applyBorder="1" applyAlignment="1">
      <alignment horizontal="justify" vertical="top" wrapText="1"/>
    </xf>
    <xf numFmtId="0" fontId="27" fillId="29" borderId="15" xfId="0" applyFont="1" applyFill="1" applyBorder="1" applyAlignment="1">
      <alignment horizontal="justify" vertical="top" wrapText="1"/>
    </xf>
    <xf numFmtId="0" fontId="27" fillId="8" borderId="15" xfId="0" applyFont="1" applyFill="1" applyBorder="1" applyAlignment="1">
      <alignment horizontal="justify" vertical="top" wrapText="1"/>
    </xf>
    <xf numFmtId="0" fontId="37" fillId="25" borderId="15" xfId="0" applyFont="1" applyFill="1" applyBorder="1" applyAlignment="1">
      <alignment horizontal="justify" vertical="top" wrapText="1"/>
    </xf>
    <xf numFmtId="2" fontId="37" fillId="4" borderId="11" xfId="88" applyNumberFormat="1" applyFont="1" applyFill="1" applyBorder="1" applyAlignment="1">
      <alignment horizontal="justify" vertical="top" wrapText="1"/>
      <protection/>
    </xf>
    <xf numFmtId="0" fontId="27" fillId="38" borderId="18" xfId="0" applyFont="1" applyFill="1" applyBorder="1" applyAlignment="1">
      <alignment horizontal="justify" vertical="top" wrapText="1"/>
    </xf>
    <xf numFmtId="0" fontId="31" fillId="25" borderId="0" xfId="0" applyFont="1" applyFill="1" applyAlignment="1">
      <alignment horizontal="justify" vertical="top" wrapText="1"/>
    </xf>
    <xf numFmtId="0" fontId="27" fillId="10" borderId="14" xfId="0" applyFont="1" applyFill="1" applyBorder="1" applyAlignment="1">
      <alignment horizontal="justify" vertical="top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33" borderId="13" xfId="0" applyNumberFormat="1" applyFont="1" applyFill="1" applyBorder="1" applyAlignment="1">
      <alignment horizontal="center" vertical="center" wrapText="1"/>
    </xf>
    <xf numFmtId="49" fontId="27" fillId="39" borderId="16" xfId="0" applyNumberFormat="1" applyFont="1" applyFill="1" applyBorder="1" applyAlignment="1">
      <alignment horizontal="center" vertical="center" wrapText="1"/>
    </xf>
    <xf numFmtId="183" fontId="27" fillId="39" borderId="14" xfId="0" applyNumberFormat="1" applyFont="1" applyFill="1" applyBorder="1" applyAlignment="1">
      <alignment horizontal="right" vertical="center" wrapText="1"/>
    </xf>
    <xf numFmtId="0" fontId="27" fillId="34" borderId="14" xfId="0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5" xfId="0" applyNumberFormat="1" applyFont="1" applyFill="1" applyBorder="1" applyAlignment="1">
      <alignment horizontal="center" vertical="center" wrapText="1"/>
    </xf>
    <xf numFmtId="49" fontId="27" fillId="34" borderId="12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49" fontId="27" fillId="34" borderId="16" xfId="0" applyNumberFormat="1" applyFont="1" applyFill="1" applyBorder="1" applyAlignment="1">
      <alignment horizontal="center" vertical="center" wrapText="1"/>
    </xf>
    <xf numFmtId="183" fontId="27" fillId="34" borderId="14" xfId="0" applyNumberFormat="1" applyFont="1" applyFill="1" applyBorder="1" applyAlignment="1">
      <alignment horizontal="right" vertical="center" wrapText="1"/>
    </xf>
    <xf numFmtId="0" fontId="27" fillId="35" borderId="14" xfId="0" applyFont="1" applyFill="1" applyBorder="1" applyAlignment="1">
      <alignment horizontal="center" vertical="center" wrapText="1"/>
    </xf>
    <xf numFmtId="49" fontId="27" fillId="35" borderId="14" xfId="0" applyNumberFormat="1" applyFont="1" applyFill="1" applyBorder="1" applyAlignment="1">
      <alignment horizontal="center" vertical="center" wrapText="1"/>
    </xf>
    <xf numFmtId="49" fontId="27" fillId="35" borderId="15" xfId="0" applyNumberFormat="1" applyFont="1" applyFill="1" applyBorder="1" applyAlignment="1">
      <alignment horizontal="center" vertical="center" wrapText="1"/>
    </xf>
    <xf numFmtId="49" fontId="27" fillId="35" borderId="12" xfId="0" applyNumberFormat="1" applyFont="1" applyFill="1" applyBorder="1" applyAlignment="1">
      <alignment horizontal="center" vertical="center" wrapText="1"/>
    </xf>
    <xf numFmtId="49" fontId="27" fillId="35" borderId="13" xfId="0" applyNumberFormat="1" applyFont="1" applyFill="1" applyBorder="1" applyAlignment="1">
      <alignment horizontal="center" vertical="center" wrapText="1"/>
    </xf>
    <xf numFmtId="49" fontId="27" fillId="35" borderId="16" xfId="0" applyNumberFormat="1" applyFont="1" applyFill="1" applyBorder="1" applyAlignment="1">
      <alignment horizontal="center" vertical="center" wrapText="1"/>
    </xf>
    <xf numFmtId="183" fontId="27" fillId="35" borderId="14" xfId="0" applyNumberFormat="1" applyFont="1" applyFill="1" applyBorder="1" applyAlignment="1">
      <alignment horizontal="right" vertical="center" wrapText="1"/>
    </xf>
    <xf numFmtId="2" fontId="27" fillId="8" borderId="15" xfId="88" applyNumberFormat="1" applyFont="1" applyFill="1" applyBorder="1" applyAlignment="1">
      <alignment horizontal="center" vertical="center" wrapText="1"/>
      <protection/>
    </xf>
    <xf numFmtId="49" fontId="44" fillId="8" borderId="14" xfId="88" applyNumberFormat="1" applyFont="1" applyFill="1" applyBorder="1" applyAlignment="1">
      <alignment horizontal="center" vertical="center" wrapText="1"/>
      <protection/>
    </xf>
    <xf numFmtId="49" fontId="44" fillId="8" borderId="15" xfId="88" applyNumberFormat="1" applyFont="1" applyFill="1" applyBorder="1" applyAlignment="1">
      <alignment horizontal="center" vertical="center" wrapText="1"/>
      <protection/>
    </xf>
    <xf numFmtId="49" fontId="27" fillId="8" borderId="15" xfId="0" applyNumberFormat="1" applyFont="1" applyFill="1" applyBorder="1" applyAlignment="1">
      <alignment horizontal="right" vertical="center" wrapText="1"/>
    </xf>
    <xf numFmtId="49" fontId="27" fillId="8" borderId="16" xfId="0" applyNumberFormat="1" applyFont="1" applyFill="1" applyBorder="1" applyAlignment="1">
      <alignment vertical="center" wrapText="1"/>
    </xf>
    <xf numFmtId="49" fontId="44" fillId="8" borderId="16" xfId="88" applyNumberFormat="1" applyFont="1" applyFill="1" applyBorder="1" applyAlignment="1">
      <alignment horizontal="center" vertical="center" wrapText="1"/>
      <protection/>
    </xf>
    <xf numFmtId="183" fontId="44" fillId="8" borderId="14" xfId="88" applyNumberFormat="1" applyFont="1" applyFill="1" applyBorder="1" applyAlignment="1">
      <alignment vertical="center" wrapText="1"/>
      <protection/>
    </xf>
    <xf numFmtId="2" fontId="37" fillId="25" borderId="15" xfId="88" applyNumberFormat="1" applyFont="1" applyFill="1" applyBorder="1" applyAlignment="1">
      <alignment horizontal="center" vertical="center" wrapText="1"/>
      <protection/>
    </xf>
    <xf numFmtId="49" fontId="31" fillId="25" borderId="14" xfId="88" applyNumberFormat="1" applyFont="1" applyFill="1" applyBorder="1" applyAlignment="1">
      <alignment horizontal="center" vertical="center" wrapText="1"/>
      <protection/>
    </xf>
    <xf numFmtId="49" fontId="31" fillId="25" borderId="15" xfId="88" applyNumberFormat="1" applyFont="1" applyFill="1" applyBorder="1" applyAlignment="1">
      <alignment horizontal="center" vertical="center" wrapText="1"/>
      <protection/>
    </xf>
    <xf numFmtId="49" fontId="37" fillId="25" borderId="19" xfId="0" applyNumberFormat="1" applyFont="1" applyFill="1" applyBorder="1" applyAlignment="1">
      <alignment horizontal="right" vertical="center" wrapText="1"/>
    </xf>
    <xf numFmtId="49" fontId="37" fillId="25" borderId="25" xfId="0" applyNumberFormat="1" applyFont="1" applyFill="1" applyBorder="1" applyAlignment="1">
      <alignment vertical="center" wrapText="1"/>
    </xf>
    <xf numFmtId="49" fontId="31" fillId="25" borderId="16" xfId="88" applyNumberFormat="1" applyFont="1" applyFill="1" applyBorder="1" applyAlignment="1">
      <alignment horizontal="center" vertical="center" wrapText="1"/>
      <protection/>
    </xf>
    <xf numFmtId="183" fontId="31" fillId="25" borderId="14" xfId="88" applyNumberFormat="1" applyFont="1" applyFill="1" applyBorder="1" applyAlignment="1">
      <alignment vertical="center" wrapText="1"/>
      <protection/>
    </xf>
    <xf numFmtId="2" fontId="37" fillId="4" borderId="15" xfId="88" applyNumberFormat="1" applyFont="1" applyFill="1" applyBorder="1" applyAlignment="1">
      <alignment horizontal="center" vertical="center" wrapText="1"/>
      <protection/>
    </xf>
    <xf numFmtId="49" fontId="31" fillId="4" borderId="14" xfId="88" applyNumberFormat="1" applyFont="1" applyFill="1" applyBorder="1" applyAlignment="1">
      <alignment horizontal="center" vertical="center" wrapText="1"/>
      <protection/>
    </xf>
    <xf numFmtId="49" fontId="31" fillId="4" borderId="15" xfId="88" applyNumberFormat="1" applyFont="1" applyFill="1" applyBorder="1" applyAlignment="1">
      <alignment horizontal="center" vertical="center" wrapText="1"/>
      <protection/>
    </xf>
    <xf numFmtId="49" fontId="37" fillId="4" borderId="19" xfId="0" applyNumberFormat="1" applyFont="1" applyFill="1" applyBorder="1" applyAlignment="1">
      <alignment horizontal="right" vertical="center" wrapText="1"/>
    </xf>
    <xf numFmtId="49" fontId="37" fillId="4" borderId="25" xfId="0" applyNumberFormat="1" applyFont="1" applyFill="1" applyBorder="1" applyAlignment="1">
      <alignment vertical="center" wrapText="1"/>
    </xf>
    <xf numFmtId="49" fontId="31" fillId="4" borderId="16" xfId="88" applyNumberFormat="1" applyFont="1" applyFill="1" applyBorder="1" applyAlignment="1">
      <alignment horizontal="center" vertical="center" wrapText="1"/>
      <protection/>
    </xf>
    <xf numFmtId="183" fontId="31" fillId="4" borderId="14" xfId="88" applyNumberFormat="1" applyFont="1" applyFill="1" applyBorder="1" applyAlignment="1">
      <alignment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27" borderId="19" xfId="0" applyNumberFormat="1" applyFont="1" applyFill="1" applyBorder="1" applyAlignment="1">
      <alignment horizontal="right" vertical="center" wrapText="1"/>
    </xf>
    <xf numFmtId="49" fontId="37" fillId="27" borderId="25" xfId="0" applyNumberFormat="1" applyFont="1" applyFill="1" applyBorder="1" applyAlignment="1">
      <alignment vertical="center" wrapText="1"/>
    </xf>
    <xf numFmtId="49" fontId="31" fillId="0" borderId="16" xfId="88" applyNumberFormat="1" applyFont="1" applyFill="1" applyBorder="1" applyAlignment="1">
      <alignment horizontal="center" vertical="center" wrapText="1"/>
      <protection/>
    </xf>
    <xf numFmtId="183" fontId="31" fillId="0" borderId="14" xfId="88" applyNumberFormat="1" applyFont="1" applyFill="1" applyBorder="1" applyAlignment="1">
      <alignment vertical="center" wrapText="1"/>
      <protection/>
    </xf>
    <xf numFmtId="49" fontId="27" fillId="8" borderId="19" xfId="0" applyNumberFormat="1" applyFont="1" applyFill="1" applyBorder="1" applyAlignment="1">
      <alignment horizontal="right" vertical="center" wrapText="1"/>
    </xf>
    <xf numFmtId="49" fontId="27" fillId="8" borderId="25" xfId="0" applyNumberFormat="1" applyFont="1" applyFill="1" applyBorder="1" applyAlignment="1">
      <alignment vertical="center" wrapText="1"/>
    </xf>
    <xf numFmtId="2" fontId="37" fillId="25" borderId="14" xfId="88" applyNumberFormat="1" applyFont="1" applyFill="1" applyBorder="1" applyAlignment="1">
      <alignment horizontal="center" vertical="center" wrapText="1"/>
      <protection/>
    </xf>
    <xf numFmtId="0" fontId="37" fillId="36" borderId="15" xfId="0" applyFont="1" applyFill="1" applyBorder="1" applyAlignment="1">
      <alignment horizontal="center" vertical="center" wrapText="1"/>
    </xf>
    <xf numFmtId="49" fontId="37" fillId="36" borderId="14" xfId="0" applyNumberFormat="1" applyFont="1" applyFill="1" applyBorder="1" applyAlignment="1">
      <alignment horizontal="center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28" borderId="19" xfId="0" applyNumberFormat="1" applyFont="1" applyFill="1" applyBorder="1" applyAlignment="1">
      <alignment horizontal="right" vertical="center" wrapText="1"/>
    </xf>
    <xf numFmtId="49" fontId="37" fillId="28" borderId="25" xfId="0" applyNumberFormat="1" applyFont="1" applyFill="1" applyBorder="1" applyAlignment="1">
      <alignment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183" fontId="37" fillId="36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7" fillId="35" borderId="14" xfId="0" applyNumberFormat="1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center" vertical="center" wrapText="1"/>
    </xf>
    <xf numFmtId="49" fontId="27" fillId="38" borderId="26" xfId="0" applyNumberFormat="1" applyFont="1" applyFill="1" applyBorder="1" applyAlignment="1">
      <alignment horizontal="center" vertical="center" wrapText="1"/>
    </xf>
    <xf numFmtId="49" fontId="27" fillId="38" borderId="18" xfId="0" applyNumberFormat="1" applyFont="1" applyFill="1" applyBorder="1" applyAlignment="1">
      <alignment horizontal="center" vertical="center" wrapText="1"/>
    </xf>
    <xf numFmtId="49" fontId="27" fillId="38" borderId="12" xfId="0" applyNumberFormat="1" applyFont="1" applyFill="1" applyBorder="1" applyAlignment="1">
      <alignment horizontal="right" vertical="center" wrapText="1"/>
    </xf>
    <xf numFmtId="49" fontId="27" fillId="38" borderId="13" xfId="0" applyNumberFormat="1" applyFont="1" applyFill="1" applyBorder="1" applyAlignment="1">
      <alignment horizontal="left" vertical="center" wrapText="1"/>
    </xf>
    <xf numFmtId="49" fontId="27" fillId="38" borderId="27" xfId="0" applyNumberFormat="1" applyFont="1" applyFill="1" applyBorder="1" applyAlignment="1">
      <alignment horizontal="center" vertical="center" wrapText="1"/>
    </xf>
    <xf numFmtId="183" fontId="27" fillId="38" borderId="14" xfId="0" applyNumberFormat="1" applyFont="1" applyFill="1" applyBorder="1" applyAlignment="1">
      <alignment horizontal="right" vertical="center" wrapText="1"/>
    </xf>
    <xf numFmtId="49" fontId="37" fillId="25" borderId="15" xfId="0" applyNumberFormat="1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vertical="center" wrapText="1"/>
    </xf>
    <xf numFmtId="49" fontId="37" fillId="4" borderId="15" xfId="0" applyNumberFormat="1" applyFont="1" applyFill="1" applyBorder="1" applyAlignment="1">
      <alignment horizontal="right" vertical="center" wrapText="1"/>
    </xf>
    <xf numFmtId="49" fontId="37" fillId="4" borderId="16" xfId="0" applyNumberFormat="1" applyFont="1" applyFill="1" applyBorder="1" applyAlignment="1">
      <alignment vertical="center" wrapText="1"/>
    </xf>
    <xf numFmtId="0" fontId="37" fillId="24" borderId="0" xfId="0" applyFont="1" applyFill="1" applyBorder="1" applyAlignment="1">
      <alignment horizontal="center" vertical="center" wrapText="1"/>
    </xf>
    <xf numFmtId="49" fontId="37" fillId="27" borderId="15" xfId="0" applyNumberFormat="1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vertical="center" wrapText="1"/>
    </xf>
    <xf numFmtId="183" fontId="37" fillId="0" borderId="14" xfId="0" applyNumberFormat="1" applyFont="1" applyFill="1" applyBorder="1" applyAlignment="1">
      <alignment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top" wrapText="1"/>
    </xf>
    <xf numFmtId="0" fontId="27" fillId="38" borderId="28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right" vertical="center" wrapText="1"/>
    </xf>
    <xf numFmtId="49" fontId="27" fillId="38" borderId="25" xfId="0" applyNumberFormat="1" applyFont="1" applyFill="1" applyBorder="1" applyAlignment="1">
      <alignment horizontal="left" vertical="center" wrapText="1"/>
    </xf>
    <xf numFmtId="49" fontId="27" fillId="38" borderId="29" xfId="0" applyNumberFormat="1" applyFont="1" applyFill="1" applyBorder="1" applyAlignment="1">
      <alignment horizontal="center" vertical="center" wrapText="1"/>
    </xf>
    <xf numFmtId="183" fontId="27" fillId="38" borderId="23" xfId="0" applyNumberFormat="1" applyFont="1" applyFill="1" applyBorder="1" applyAlignment="1">
      <alignment horizontal="right" vertical="center" wrapText="1"/>
    </xf>
    <xf numFmtId="0" fontId="37" fillId="25" borderId="14" xfId="0" applyFont="1" applyFill="1" applyBorder="1" applyAlignment="1">
      <alignment horizontal="center" vertical="center" wrapText="1"/>
    </xf>
    <xf numFmtId="49" fontId="37" fillId="25" borderId="27" xfId="0" applyNumberFormat="1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0" fontId="37" fillId="40" borderId="15" xfId="0" applyFont="1" applyFill="1" applyBorder="1" applyAlignment="1">
      <alignment horizontal="right" vertical="center" wrapText="1"/>
    </xf>
    <xf numFmtId="49" fontId="37" fillId="40" borderId="16" xfId="0" applyNumberFormat="1" applyFont="1" applyFill="1" applyBorder="1" applyAlignment="1">
      <alignment horizontal="left" vertical="center" wrapText="1"/>
    </xf>
    <xf numFmtId="183" fontId="37" fillId="40" borderId="14" xfId="0" applyNumberFormat="1" applyFont="1" applyFill="1" applyBorder="1" applyAlignment="1">
      <alignment horizontal="right" vertical="center" wrapText="1"/>
    </xf>
    <xf numFmtId="0" fontId="37" fillId="4" borderId="14" xfId="0" applyFont="1" applyFill="1" applyBorder="1" applyAlignment="1">
      <alignment horizontal="center" vertical="center" wrapText="1"/>
    </xf>
    <xf numFmtId="49" fontId="37" fillId="4" borderId="30" xfId="0" applyNumberFormat="1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37" fillId="41" borderId="15" xfId="0" applyFont="1" applyFill="1" applyBorder="1" applyAlignment="1">
      <alignment horizontal="right" vertical="center" wrapText="1"/>
    </xf>
    <xf numFmtId="49" fontId="37" fillId="41" borderId="16" xfId="0" applyNumberFormat="1" applyFont="1" applyFill="1" applyBorder="1" applyAlignment="1">
      <alignment horizontal="left" vertical="center" wrapText="1"/>
    </xf>
    <xf numFmtId="49" fontId="37" fillId="4" borderId="27" xfId="0" applyNumberFormat="1" applyFont="1" applyFill="1" applyBorder="1" applyAlignment="1">
      <alignment horizontal="center" vertical="center" wrapText="1"/>
    </xf>
    <xf numFmtId="183" fontId="37" fillId="41" borderId="14" xfId="0" applyNumberFormat="1" applyFont="1" applyFill="1" applyBorder="1" applyAlignment="1">
      <alignment horizontal="right" vertical="center" wrapText="1"/>
    </xf>
    <xf numFmtId="49" fontId="37" fillId="0" borderId="30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right" vertical="center" wrapText="1"/>
    </xf>
    <xf numFmtId="49" fontId="37" fillId="24" borderId="13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183" fontId="37" fillId="0" borderId="11" xfId="0" applyNumberFormat="1" applyFont="1" applyFill="1" applyBorder="1" applyAlignment="1">
      <alignment horizontal="right" vertical="center" wrapText="1"/>
    </xf>
    <xf numFmtId="49" fontId="27" fillId="38" borderId="31" xfId="0" applyNumberFormat="1" applyFont="1" applyFill="1" applyBorder="1" applyAlignment="1">
      <alignment horizontal="center" vertical="center" wrapText="1"/>
    </xf>
    <xf numFmtId="49" fontId="27" fillId="38" borderId="32" xfId="0" applyNumberFormat="1" applyFont="1" applyFill="1" applyBorder="1" applyAlignment="1">
      <alignment horizontal="center" vertical="center" wrapText="1"/>
    </xf>
    <xf numFmtId="49" fontId="27" fillId="38" borderId="15" xfId="0" applyNumberFormat="1" applyFont="1" applyFill="1" applyBorder="1" applyAlignment="1">
      <alignment horizontal="right" vertical="center" wrapText="1"/>
    </xf>
    <xf numFmtId="49" fontId="27" fillId="38" borderId="16" xfId="0" applyNumberFormat="1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 horizontal="center" vertical="center" wrapText="1"/>
    </xf>
    <xf numFmtId="49" fontId="37" fillId="40" borderId="14" xfId="0" applyNumberFormat="1" applyFont="1" applyFill="1" applyBorder="1" applyAlignment="1">
      <alignment horizontal="center" vertical="center" wrapText="1"/>
    </xf>
    <xf numFmtId="49" fontId="37" fillId="40" borderId="15" xfId="0" applyNumberFormat="1" applyFont="1" applyFill="1" applyBorder="1" applyAlignment="1">
      <alignment horizontal="right" vertical="center" wrapText="1"/>
    </xf>
    <xf numFmtId="49" fontId="37" fillId="40" borderId="33" xfId="0" applyNumberFormat="1" applyFont="1" applyFill="1" applyBorder="1" applyAlignment="1">
      <alignment horizontal="center" vertical="center" wrapText="1"/>
    </xf>
    <xf numFmtId="0" fontId="37" fillId="37" borderId="14" xfId="0" applyFont="1" applyFill="1" applyBorder="1" applyAlignment="1">
      <alignment horizontal="center" vertical="center" wrapText="1"/>
    </xf>
    <xf numFmtId="49" fontId="37" fillId="4" borderId="14" xfId="0" applyNumberFormat="1" applyFont="1" applyFill="1" applyBorder="1" applyAlignment="1">
      <alignment horizontal="center" vertical="center" wrapText="1"/>
    </xf>
    <xf numFmtId="0" fontId="37" fillId="41" borderId="12" xfId="0" applyFont="1" applyFill="1" applyBorder="1" applyAlignment="1">
      <alignment horizontal="right" vertical="center" wrapText="1"/>
    </xf>
    <xf numFmtId="49" fontId="37" fillId="41" borderId="13" xfId="0" applyNumberFormat="1" applyFont="1" applyFill="1" applyBorder="1" applyAlignment="1">
      <alignment horizontal="left" vertical="center" wrapText="1"/>
    </xf>
    <xf numFmtId="183" fontId="37" fillId="4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center" wrapText="1"/>
    </xf>
    <xf numFmtId="183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183" fontId="37" fillId="27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37" borderId="14" xfId="0" applyNumberFormat="1" applyFont="1" applyFill="1" applyBorder="1" applyAlignment="1">
      <alignment horizontal="center" vertical="center" wrapText="1"/>
    </xf>
    <xf numFmtId="0" fontId="37" fillId="42" borderId="12" xfId="0" applyFont="1" applyFill="1" applyBorder="1" applyAlignment="1">
      <alignment horizontal="right" vertical="center" wrapText="1"/>
    </xf>
    <xf numFmtId="49" fontId="37" fillId="42" borderId="13" xfId="0" applyNumberFormat="1" applyFont="1" applyFill="1" applyBorder="1" applyAlignment="1">
      <alignment horizontal="left" vertical="center" wrapText="1"/>
    </xf>
    <xf numFmtId="49" fontId="37" fillId="37" borderId="16" xfId="0" applyNumberFormat="1" applyFont="1" applyFill="1" applyBorder="1" applyAlignment="1">
      <alignment horizontal="center" vertical="center" wrapText="1"/>
    </xf>
    <xf numFmtId="183" fontId="37" fillId="37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49" fontId="44" fillId="34" borderId="14" xfId="0" applyNumberFormat="1" applyFont="1" applyFill="1" applyBorder="1" applyAlignment="1">
      <alignment horizontal="center" vertical="center" wrapText="1"/>
    </xf>
    <xf numFmtId="49" fontId="44" fillId="34" borderId="15" xfId="0" applyNumberFormat="1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49" fontId="44" fillId="34" borderId="16" xfId="0" applyNumberFormat="1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49" fontId="44" fillId="35" borderId="14" xfId="0" applyNumberFormat="1" applyFont="1" applyFill="1" applyBorder="1" applyAlignment="1">
      <alignment horizontal="center" vertical="center" wrapText="1"/>
    </xf>
    <xf numFmtId="0" fontId="27" fillId="35" borderId="34" xfId="0" applyFont="1" applyFill="1" applyBorder="1" applyAlignment="1">
      <alignment horizontal="center" vertical="center" wrapText="1"/>
    </xf>
    <xf numFmtId="0" fontId="27" fillId="35" borderId="35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49" fontId="31" fillId="4" borderId="14" xfId="0" applyNumberFormat="1" applyFont="1" applyFill="1" applyBorder="1" applyAlignment="1">
      <alignment horizontal="center" vertical="center" wrapText="1"/>
    </xf>
    <xf numFmtId="49" fontId="37" fillId="41" borderId="15" xfId="0" applyNumberFormat="1" applyFont="1" applyFill="1" applyBorder="1" applyAlignment="1">
      <alignment horizontal="right" vertical="center" wrapText="1"/>
    </xf>
    <xf numFmtId="49" fontId="37" fillId="24" borderId="15" xfId="0" applyNumberFormat="1" applyFont="1" applyFill="1" applyBorder="1" applyAlignment="1">
      <alignment horizontal="right" vertical="center" wrapText="1"/>
    </xf>
    <xf numFmtId="49" fontId="37" fillId="24" borderId="16" xfId="0" applyNumberFormat="1" applyFont="1" applyFill="1" applyBorder="1" applyAlignment="1">
      <alignment horizontal="left" vertical="center" wrapText="1"/>
    </xf>
    <xf numFmtId="183" fontId="37" fillId="0" borderId="14" xfId="0" applyNumberFormat="1" applyFont="1" applyFill="1" applyBorder="1" applyAlignment="1">
      <alignment horizontal="right" vertical="center" wrapText="1"/>
    </xf>
    <xf numFmtId="49" fontId="27" fillId="34" borderId="14" xfId="76" applyNumberFormat="1" applyFont="1" applyFill="1" applyBorder="1" applyAlignment="1">
      <alignment horizontal="center" vertical="center" wrapText="1"/>
      <protection/>
    </xf>
    <xf numFmtId="183" fontId="44" fillId="34" borderId="14" xfId="76" applyNumberFormat="1" applyFont="1" applyFill="1" applyBorder="1" applyAlignment="1">
      <alignment vertical="center" wrapText="1"/>
      <protection/>
    </xf>
    <xf numFmtId="49" fontId="27" fillId="35" borderId="14" xfId="76" applyNumberFormat="1" applyFont="1" applyFill="1" applyBorder="1" applyAlignment="1">
      <alignment horizontal="center" vertical="center" wrapText="1"/>
      <protection/>
    </xf>
    <xf numFmtId="0" fontId="27" fillId="8" borderId="14" xfId="0" applyFont="1" applyFill="1" applyBorder="1" applyAlignment="1">
      <alignment horizontal="center" vertical="center" wrapText="1"/>
    </xf>
    <xf numFmtId="49" fontId="27" fillId="8" borderId="14" xfId="0" applyNumberFormat="1" applyFont="1" applyFill="1" applyBorder="1" applyAlignment="1">
      <alignment horizontal="center" vertical="center" wrapText="1"/>
    </xf>
    <xf numFmtId="183" fontId="27" fillId="8" borderId="14" xfId="0" applyNumberFormat="1" applyFont="1" applyFill="1" applyBorder="1" applyAlignment="1">
      <alignment horizontal="right" vertical="center" wrapText="1"/>
    </xf>
    <xf numFmtId="49" fontId="37" fillId="25" borderId="14" xfId="0" applyNumberFormat="1" applyFont="1" applyFill="1" applyBorder="1" applyAlignment="1">
      <alignment horizontal="center" vertical="center" wrapText="1"/>
    </xf>
    <xf numFmtId="183" fontId="37" fillId="25" borderId="14" xfId="0" applyNumberFormat="1" applyFont="1" applyFill="1" applyBorder="1" applyAlignment="1">
      <alignment horizontal="right" vertical="center" wrapText="1"/>
    </xf>
    <xf numFmtId="49" fontId="37" fillId="4" borderId="14" xfId="76" applyNumberFormat="1" applyFont="1" applyFill="1" applyBorder="1" applyAlignment="1">
      <alignment horizontal="center" vertical="center" wrapText="1"/>
      <protection/>
    </xf>
    <xf numFmtId="49" fontId="37" fillId="0" borderId="14" xfId="76" applyNumberFormat="1" applyFont="1" applyFill="1" applyBorder="1" applyAlignment="1">
      <alignment horizontal="center" vertical="center" wrapText="1"/>
      <protection/>
    </xf>
    <xf numFmtId="49" fontId="37" fillId="28" borderId="14" xfId="0" applyNumberFormat="1" applyFont="1" applyFill="1" applyBorder="1" applyAlignment="1">
      <alignment horizontal="center" vertical="center" wrapText="1"/>
    </xf>
    <xf numFmtId="49" fontId="44" fillId="38" borderId="14" xfId="0" applyNumberFormat="1" applyFont="1" applyFill="1" applyBorder="1" applyAlignment="1">
      <alignment horizontal="center" vertical="center" wrapText="1"/>
    </xf>
    <xf numFmtId="49" fontId="31" fillId="4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29" borderId="14" xfId="0" applyFont="1" applyFill="1" applyBorder="1" applyAlignment="1">
      <alignment horizontal="center" vertical="center" wrapText="1"/>
    </xf>
    <xf numFmtId="49" fontId="27" fillId="29" borderId="14" xfId="0" applyNumberFormat="1" applyFont="1" applyFill="1" applyBorder="1" applyAlignment="1">
      <alignment horizontal="center" vertical="center" wrapText="1"/>
    </xf>
    <xf numFmtId="49" fontId="27" fillId="29" borderId="15" xfId="0" applyNumberFormat="1" applyFont="1" applyFill="1" applyBorder="1" applyAlignment="1">
      <alignment horizontal="center" vertical="center" wrapText="1"/>
    </xf>
    <xf numFmtId="0" fontId="27" fillId="29" borderId="34" xfId="0" applyFont="1" applyFill="1" applyBorder="1" applyAlignment="1">
      <alignment horizontal="right" vertical="center" wrapText="1"/>
    </xf>
    <xf numFmtId="49" fontId="27" fillId="29" borderId="35" xfId="0" applyNumberFormat="1" applyFont="1" applyFill="1" applyBorder="1" applyAlignment="1">
      <alignment vertical="center" wrapText="1"/>
    </xf>
    <xf numFmtId="49" fontId="27" fillId="29" borderId="16" xfId="0" applyNumberFormat="1" applyFont="1" applyFill="1" applyBorder="1" applyAlignment="1">
      <alignment horizontal="center" vertical="center" wrapText="1"/>
    </xf>
    <xf numFmtId="183" fontId="27" fillId="29" borderId="14" xfId="0" applyNumberFormat="1" applyFont="1" applyFill="1" applyBorder="1" applyAlignment="1">
      <alignment horizontal="right" vertical="center" wrapText="1"/>
    </xf>
    <xf numFmtId="2" fontId="31" fillId="25" borderId="15" xfId="88" applyNumberFormat="1" applyFont="1" applyFill="1" applyBorder="1" applyAlignment="1">
      <alignment horizontal="center" vertical="center" wrapText="1"/>
      <protection/>
    </xf>
    <xf numFmtId="49" fontId="31" fillId="25" borderId="19" xfId="0" applyNumberFormat="1" applyFont="1" applyFill="1" applyBorder="1" applyAlignment="1">
      <alignment horizontal="right" vertical="center" wrapText="1"/>
    </xf>
    <xf numFmtId="49" fontId="31" fillId="25" borderId="25" xfId="0" applyNumberFormat="1" applyFont="1" applyFill="1" applyBorder="1" applyAlignment="1">
      <alignment vertical="center" wrapText="1"/>
    </xf>
    <xf numFmtId="49" fontId="44" fillId="25" borderId="16" xfId="78" applyNumberFormat="1" applyFont="1" applyFill="1" applyBorder="1" applyAlignment="1">
      <alignment horizontal="center" vertical="center" wrapText="1"/>
      <protection/>
    </xf>
    <xf numFmtId="183" fontId="31" fillId="25" borderId="14" xfId="78" applyNumberFormat="1" applyFont="1" applyFill="1" applyBorder="1" applyAlignment="1">
      <alignment vertical="center" wrapText="1"/>
      <protection/>
    </xf>
    <xf numFmtId="2" fontId="31" fillId="4" borderId="15" xfId="88" applyNumberFormat="1" applyFont="1" applyFill="1" applyBorder="1" applyAlignment="1">
      <alignment horizontal="center" vertical="center" wrapText="1"/>
      <protection/>
    </xf>
    <xf numFmtId="49" fontId="31" fillId="4" borderId="19" xfId="0" applyNumberFormat="1" applyFont="1" applyFill="1" applyBorder="1" applyAlignment="1">
      <alignment horizontal="right" vertical="center" wrapText="1"/>
    </xf>
    <xf numFmtId="49" fontId="31" fillId="4" borderId="25" xfId="0" applyNumberFormat="1" applyFont="1" applyFill="1" applyBorder="1" applyAlignment="1">
      <alignment vertical="center" wrapText="1"/>
    </xf>
    <xf numFmtId="49" fontId="44" fillId="4" borderId="16" xfId="78" applyNumberFormat="1" applyFont="1" applyFill="1" applyBorder="1" applyAlignment="1">
      <alignment horizontal="center" vertical="center" wrapText="1"/>
      <protection/>
    </xf>
    <xf numFmtId="49" fontId="31" fillId="27" borderId="14" xfId="88" applyNumberFormat="1" applyFont="1" applyFill="1" applyBorder="1" applyAlignment="1">
      <alignment horizontal="center" vertical="center" wrapText="1"/>
      <protection/>
    </xf>
    <xf numFmtId="49" fontId="31" fillId="27" borderId="15" xfId="88" applyNumberFormat="1" applyFont="1" applyFill="1" applyBorder="1" applyAlignment="1">
      <alignment horizontal="center" vertical="center" wrapText="1"/>
      <protection/>
    </xf>
    <xf numFmtId="49" fontId="31" fillId="27" borderId="19" xfId="0" applyNumberFormat="1" applyFont="1" applyFill="1" applyBorder="1" applyAlignment="1">
      <alignment horizontal="right" vertical="center" wrapText="1"/>
    </xf>
    <xf numFmtId="49" fontId="31" fillId="27" borderId="25" xfId="0" applyNumberFormat="1" applyFont="1" applyFill="1" applyBorder="1" applyAlignment="1">
      <alignment vertical="center" wrapText="1"/>
    </xf>
    <xf numFmtId="49" fontId="31" fillId="0" borderId="16" xfId="78" applyNumberFormat="1" applyFont="1" applyFill="1" applyBorder="1" applyAlignment="1">
      <alignment horizontal="center" vertical="center" wrapText="1"/>
      <protection/>
    </xf>
    <xf numFmtId="183" fontId="31" fillId="0" borderId="14" xfId="78" applyNumberFormat="1" applyFont="1" applyFill="1" applyBorder="1" applyAlignment="1">
      <alignment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183" fontId="44" fillId="34" borderId="14" xfId="0" applyNumberFormat="1" applyFont="1" applyFill="1" applyBorder="1" applyAlignment="1">
      <alignment horizontal="right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183" fontId="44" fillId="35" borderId="14" xfId="0" applyNumberFormat="1" applyFont="1" applyFill="1" applyBorder="1" applyAlignment="1">
      <alignment horizontal="right" vertical="center" wrapText="1"/>
    </xf>
    <xf numFmtId="0" fontId="44" fillId="38" borderId="0" xfId="0" applyFont="1" applyFill="1" applyBorder="1" applyAlignment="1">
      <alignment horizontal="center" vertical="center" wrapText="1"/>
    </xf>
    <xf numFmtId="49" fontId="44" fillId="38" borderId="15" xfId="0" applyNumberFormat="1" applyFont="1" applyFill="1" applyBorder="1" applyAlignment="1">
      <alignment horizontal="center" vertical="center" wrapText="1"/>
    </xf>
    <xf numFmtId="49" fontId="27" fillId="8" borderId="12" xfId="0" applyNumberFormat="1" applyFont="1" applyFill="1" applyBorder="1" applyAlignment="1">
      <alignment horizontal="right" vertical="center" wrapText="1"/>
    </xf>
    <xf numFmtId="49" fontId="27" fillId="8" borderId="13" xfId="0" applyNumberFormat="1" applyFont="1" applyFill="1" applyBorder="1" applyAlignment="1">
      <alignment vertical="center" wrapText="1"/>
    </xf>
    <xf numFmtId="49" fontId="44" fillId="38" borderId="16" xfId="0" applyNumberFormat="1" applyFont="1" applyFill="1" applyBorder="1" applyAlignment="1">
      <alignment horizontal="center" vertical="center" wrapText="1"/>
    </xf>
    <xf numFmtId="183" fontId="44" fillId="38" borderId="14" xfId="0" applyNumberFormat="1" applyFont="1" applyFill="1" applyBorder="1" applyAlignment="1">
      <alignment horizontal="right" vertical="center" wrapText="1"/>
    </xf>
    <xf numFmtId="2" fontId="37" fillId="25" borderId="15" xfId="88" applyNumberFormat="1" applyFont="1" applyFill="1" applyBorder="1" applyAlignment="1">
      <alignment horizontal="center" vertical="top" wrapText="1"/>
      <protection/>
    </xf>
    <xf numFmtId="49" fontId="37" fillId="25" borderId="12" xfId="0" applyNumberFormat="1" applyFont="1" applyFill="1" applyBorder="1" applyAlignment="1">
      <alignment horizontal="right" vertical="center" wrapText="1"/>
    </xf>
    <xf numFmtId="49" fontId="37" fillId="25" borderId="13" xfId="0" applyNumberFormat="1" applyFont="1" applyFill="1" applyBorder="1" applyAlignment="1">
      <alignment vertical="center" wrapText="1"/>
    </xf>
    <xf numFmtId="49" fontId="37" fillId="4" borderId="12" xfId="0" applyNumberFormat="1" applyFont="1" applyFill="1" applyBorder="1" applyAlignment="1">
      <alignment horizontal="right" vertical="center" wrapText="1"/>
    </xf>
    <xf numFmtId="49" fontId="37" fillId="4" borderId="13" xfId="0" applyNumberFormat="1" applyFont="1" applyFill="1" applyBorder="1" applyAlignment="1">
      <alignment vertical="center" wrapText="1"/>
    </xf>
    <xf numFmtId="49" fontId="37" fillId="27" borderId="12" xfId="0" applyNumberFormat="1" applyFont="1" applyFill="1" applyBorder="1" applyAlignment="1">
      <alignment horizontal="right" vertical="center" wrapText="1"/>
    </xf>
    <xf numFmtId="49" fontId="37" fillId="27" borderId="13" xfId="0" applyNumberFormat="1" applyFont="1" applyFill="1" applyBorder="1" applyAlignment="1">
      <alignment vertical="center" wrapText="1"/>
    </xf>
    <xf numFmtId="2" fontId="37" fillId="4" borderId="14" xfId="88" applyNumberFormat="1" applyFont="1" applyFill="1" applyBorder="1" applyAlignment="1">
      <alignment horizontal="center" vertical="center" wrapText="1"/>
      <protection/>
    </xf>
    <xf numFmtId="0" fontId="27" fillId="10" borderId="15" xfId="0" applyFont="1" applyFill="1" applyBorder="1" applyAlignment="1">
      <alignment horizontal="center" vertical="center" wrapText="1"/>
    </xf>
    <xf numFmtId="49" fontId="27" fillId="10" borderId="14" xfId="0" applyNumberFormat="1" applyFont="1" applyFill="1" applyBorder="1" applyAlignment="1">
      <alignment horizontal="center" vertical="center" wrapText="1"/>
    </xf>
    <xf numFmtId="49" fontId="27" fillId="10" borderId="15" xfId="0" applyNumberFormat="1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right" vertical="center" wrapText="1"/>
    </xf>
    <xf numFmtId="49" fontId="27" fillId="10" borderId="16" xfId="0" applyNumberFormat="1" applyFont="1" applyFill="1" applyBorder="1" applyAlignment="1">
      <alignment vertical="center" wrapText="1"/>
    </xf>
    <xf numFmtId="49" fontId="37" fillId="10" borderId="16" xfId="0" applyNumberFormat="1" applyFont="1" applyFill="1" applyBorder="1" applyAlignment="1">
      <alignment horizontal="center" vertical="center" wrapText="1"/>
    </xf>
    <xf numFmtId="183" fontId="27" fillId="10" borderId="14" xfId="0" applyNumberFormat="1" applyFont="1" applyFill="1" applyBorder="1" applyAlignment="1">
      <alignment horizontal="right" vertical="center" wrapText="1"/>
    </xf>
    <xf numFmtId="0" fontId="27" fillId="29" borderId="15" xfId="0" applyFont="1" applyFill="1" applyBorder="1" applyAlignment="1">
      <alignment horizontal="center" vertical="center" wrapText="1"/>
    </xf>
    <xf numFmtId="0" fontId="27" fillId="29" borderId="15" xfId="0" applyFont="1" applyFill="1" applyBorder="1" applyAlignment="1">
      <alignment horizontal="right" vertical="center" wrapText="1"/>
    </xf>
    <xf numFmtId="49" fontId="27" fillId="29" borderId="16" xfId="0" applyNumberFormat="1" applyFont="1" applyFill="1" applyBorder="1" applyAlignment="1">
      <alignment vertical="center" wrapText="1"/>
    </xf>
    <xf numFmtId="49" fontId="37" fillId="29" borderId="16" xfId="0" applyNumberFormat="1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49" fontId="27" fillId="8" borderId="15" xfId="0" applyNumberFormat="1" applyFont="1" applyFill="1" applyBorder="1" applyAlignment="1">
      <alignment horizontal="center" vertical="center" wrapText="1"/>
    </xf>
    <xf numFmtId="49" fontId="27" fillId="8" borderId="16" xfId="0" applyNumberFormat="1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49" fontId="37" fillId="25" borderId="15" xfId="0" applyNumberFormat="1" applyFont="1" applyFill="1" applyBorder="1" applyAlignment="1">
      <alignment horizontal="center" vertical="center" wrapText="1"/>
    </xf>
    <xf numFmtId="0" fontId="37" fillId="25" borderId="19" xfId="0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49" fontId="37" fillId="4" borderId="15" xfId="0" applyNumberFormat="1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right" vertical="center" wrapText="1"/>
    </xf>
    <xf numFmtId="49" fontId="37" fillId="27" borderId="15" xfId="0" applyNumberFormat="1" applyFont="1" applyFill="1" applyBorder="1" applyAlignment="1">
      <alignment horizontal="center" vertical="center" wrapText="1"/>
    </xf>
    <xf numFmtId="0" fontId="37" fillId="27" borderId="19" xfId="0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horizontal="center" vertical="center" wrapText="1"/>
    </xf>
    <xf numFmtId="49" fontId="27" fillId="38" borderId="14" xfId="0" applyNumberFormat="1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top" wrapText="1"/>
    </xf>
    <xf numFmtId="49" fontId="37" fillId="40" borderId="12" xfId="0" applyNumberFormat="1" applyFont="1" applyFill="1" applyBorder="1" applyAlignment="1">
      <alignment horizontal="right" vertical="center" wrapText="1"/>
    </xf>
    <xf numFmtId="49" fontId="37" fillId="40" borderId="13" xfId="0" applyNumberFormat="1" applyFont="1" applyFill="1" applyBorder="1" applyAlignment="1">
      <alignment horizontal="left" vertical="center" wrapText="1"/>
    </xf>
    <xf numFmtId="0" fontId="37" fillId="4" borderId="14" xfId="0" applyFont="1" applyFill="1" applyBorder="1" applyAlignment="1">
      <alignment horizontal="center" vertical="top" wrapText="1"/>
    </xf>
    <xf numFmtId="49" fontId="37" fillId="4" borderId="16" xfId="0" applyNumberFormat="1" applyFont="1" applyFill="1" applyBorder="1" applyAlignment="1">
      <alignment horizontal="left" vertical="center" wrapText="1"/>
    </xf>
    <xf numFmtId="49" fontId="37" fillId="27" borderId="16" xfId="0" applyNumberFormat="1" applyFont="1" applyFill="1" applyBorder="1" applyAlignment="1">
      <alignment horizontal="left" vertical="center" wrapText="1"/>
    </xf>
    <xf numFmtId="2" fontId="37" fillId="4" borderId="11" xfId="88" applyNumberFormat="1" applyFont="1" applyFill="1" applyBorder="1" applyAlignment="1">
      <alignment horizontal="center" vertical="top" wrapText="1"/>
      <protection/>
    </xf>
    <xf numFmtId="49" fontId="37" fillId="4" borderId="14" xfId="0" applyNumberFormat="1" applyFont="1" applyFill="1" applyBorder="1" applyAlignment="1">
      <alignment horizontal="center" vertical="top" wrapText="1"/>
    </xf>
    <xf numFmtId="49" fontId="37" fillId="4" borderId="15" xfId="0" applyNumberFormat="1" applyFont="1" applyFill="1" applyBorder="1" applyAlignment="1">
      <alignment horizontal="center" vertical="top" wrapText="1"/>
    </xf>
    <xf numFmtId="49" fontId="37" fillId="4" borderId="19" xfId="0" applyNumberFormat="1" applyFont="1" applyFill="1" applyBorder="1" applyAlignment="1">
      <alignment horizontal="right" vertical="top" wrapText="1"/>
    </xf>
    <xf numFmtId="49" fontId="37" fillId="4" borderId="25" xfId="0" applyNumberFormat="1" applyFont="1" applyFill="1" applyBorder="1" applyAlignment="1">
      <alignment vertical="top" wrapText="1"/>
    </xf>
    <xf numFmtId="49" fontId="31" fillId="4" borderId="14" xfId="88" applyNumberFormat="1" applyFont="1" applyFill="1" applyBorder="1" applyAlignment="1">
      <alignment horizontal="center" vertical="top" wrapText="1"/>
      <protection/>
    </xf>
    <xf numFmtId="183" fontId="31" fillId="4" borderId="14" xfId="88" applyNumberFormat="1" applyFont="1" applyFill="1" applyBorder="1" applyAlignment="1">
      <alignment vertical="top" wrapText="1"/>
      <protection/>
    </xf>
    <xf numFmtId="0" fontId="37" fillId="0" borderId="0" xfId="0" applyFont="1" applyFill="1" applyBorder="1" applyAlignment="1">
      <alignment horizontal="center" vertical="top" wrapText="1"/>
    </xf>
    <xf numFmtId="49" fontId="37" fillId="0" borderId="14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right" vertical="top" wrapText="1"/>
    </xf>
    <xf numFmtId="49" fontId="37" fillId="27" borderId="25" xfId="0" applyNumberFormat="1" applyFont="1" applyFill="1" applyBorder="1" applyAlignment="1">
      <alignment vertical="top" wrapText="1"/>
    </xf>
    <xf numFmtId="183" fontId="37" fillId="0" borderId="14" xfId="0" applyNumberFormat="1" applyFont="1" applyFill="1" applyBorder="1" applyAlignment="1">
      <alignment horizontal="right" vertical="top" wrapText="1"/>
    </xf>
    <xf numFmtId="0" fontId="27" fillId="38" borderId="22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49" fontId="27" fillId="38" borderId="22" xfId="0" applyNumberFormat="1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top" wrapText="1"/>
    </xf>
    <xf numFmtId="0" fontId="37" fillId="25" borderId="27" xfId="0" applyFont="1" applyFill="1" applyBorder="1" applyAlignment="1">
      <alignment horizontal="center" vertical="center" wrapText="1"/>
    </xf>
    <xf numFmtId="49" fontId="37" fillId="25" borderId="22" xfId="0" applyNumberFormat="1" applyFont="1" applyFill="1" applyBorder="1" applyAlignment="1">
      <alignment horizontal="center" vertical="center" wrapText="1"/>
    </xf>
    <xf numFmtId="49" fontId="27" fillId="25" borderId="27" xfId="0" applyNumberFormat="1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 wrapText="1"/>
    </xf>
    <xf numFmtId="49" fontId="37" fillId="4" borderId="22" xfId="0" applyNumberFormat="1" applyFont="1" applyFill="1" applyBorder="1" applyAlignment="1">
      <alignment horizontal="center" vertical="center" wrapText="1"/>
    </xf>
    <xf numFmtId="49" fontId="37" fillId="41" borderId="12" xfId="0" applyNumberFormat="1" applyFont="1" applyFill="1" applyBorder="1" applyAlignment="1">
      <alignment horizontal="right" vertical="center" wrapText="1"/>
    </xf>
    <xf numFmtId="0" fontId="37" fillId="0" borderId="27" xfId="0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righ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49" fontId="37" fillId="10" borderId="15" xfId="0" applyNumberFormat="1" applyFont="1" applyFill="1" applyBorder="1" applyAlignment="1">
      <alignment horizontal="right" vertical="center" wrapText="1"/>
    </xf>
    <xf numFmtId="49" fontId="37" fillId="10" borderId="16" xfId="0" applyNumberFormat="1" applyFont="1" applyFill="1" applyBorder="1" applyAlignment="1">
      <alignment vertical="center" wrapText="1"/>
    </xf>
    <xf numFmtId="0" fontId="27" fillId="29" borderId="19" xfId="0" applyFont="1" applyFill="1" applyBorder="1" applyAlignment="1">
      <alignment horizontal="right" vertical="center" wrapText="1"/>
    </xf>
    <xf numFmtId="49" fontId="27" fillId="29" borderId="25" xfId="0" applyNumberFormat="1" applyFont="1" applyFill="1" applyBorder="1" applyAlignment="1">
      <alignment vertical="center" wrapText="1"/>
    </xf>
    <xf numFmtId="0" fontId="27" fillId="8" borderId="19" xfId="0" applyFont="1" applyFill="1" applyBorder="1" applyAlignment="1">
      <alignment horizontal="right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justify" vertical="top" wrapText="1"/>
    </xf>
    <xf numFmtId="49" fontId="37" fillId="25" borderId="18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vertical="center" wrapText="1"/>
    </xf>
    <xf numFmtId="0" fontId="27" fillId="8" borderId="14" xfId="0" applyFont="1" applyFill="1" applyBorder="1" applyAlignment="1">
      <alignment horizontal="left" vertical="top" wrapText="1"/>
    </xf>
    <xf numFmtId="0" fontId="37" fillId="28" borderId="14" xfId="0" applyFont="1" applyFill="1" applyBorder="1" applyAlignment="1">
      <alignment vertical="top" wrapText="1"/>
    </xf>
    <xf numFmtId="49" fontId="37" fillId="36" borderId="12" xfId="0" applyNumberFormat="1" applyFont="1" applyFill="1" applyBorder="1" applyAlignment="1">
      <alignment horizontal="right" vertical="center" wrapText="1"/>
    </xf>
    <xf numFmtId="49" fontId="37" fillId="36" borderId="13" xfId="0" applyNumberFormat="1" applyFont="1" applyFill="1" applyBorder="1" applyAlignment="1">
      <alignment horizontal="left" vertical="center" wrapText="1"/>
    </xf>
    <xf numFmtId="0" fontId="27" fillId="38" borderId="18" xfId="0" applyFont="1" applyFill="1" applyBorder="1" applyAlignment="1">
      <alignment horizontal="left" vertical="center" wrapText="1"/>
    </xf>
    <xf numFmtId="0" fontId="31" fillId="28" borderId="0" xfId="0" applyFont="1" applyFill="1" applyAlignment="1">
      <alignment horizontal="left" vertical="top" wrapText="1"/>
    </xf>
    <xf numFmtId="2" fontId="27" fillId="8" borderId="15" xfId="88" applyNumberFormat="1" applyFont="1" applyFill="1" applyBorder="1" applyAlignment="1">
      <alignment horizontal="left" vertical="center" wrapText="1"/>
      <protection/>
    </xf>
    <xf numFmtId="2" fontId="31" fillId="28" borderId="15" xfId="88" applyNumberFormat="1" applyFont="1" applyFill="1" applyBorder="1" applyAlignment="1">
      <alignment horizontal="left" vertical="center" wrapText="1"/>
      <protection/>
    </xf>
    <xf numFmtId="0" fontId="27" fillId="8" borderId="15" xfId="0" applyFont="1" applyFill="1" applyBorder="1" applyAlignment="1">
      <alignment horizontal="right" vertical="center" wrapText="1"/>
    </xf>
    <xf numFmtId="0" fontId="37" fillId="28" borderId="12" xfId="0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horizontal="left" vertical="center" wrapText="1"/>
    </xf>
    <xf numFmtId="183" fontId="37" fillId="36" borderId="23" xfId="0" applyNumberFormat="1" applyFont="1" applyFill="1" applyBorder="1" applyAlignment="1">
      <alignment horizontal="right" vertical="center" wrapText="1"/>
    </xf>
    <xf numFmtId="2" fontId="37" fillId="28" borderId="15" xfId="88" applyNumberFormat="1" applyFont="1" applyFill="1" applyBorder="1" applyAlignment="1">
      <alignment horizontal="left" vertical="top" wrapText="1"/>
      <protection/>
    </xf>
    <xf numFmtId="49" fontId="37" fillId="28" borderId="12" xfId="0" applyNumberFormat="1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vertical="center" wrapText="1"/>
    </xf>
    <xf numFmtId="0" fontId="27" fillId="8" borderId="15" xfId="0" applyFont="1" applyFill="1" applyBorder="1" applyAlignment="1">
      <alignment vertical="center" wrapText="1"/>
    </xf>
    <xf numFmtId="183" fontId="27" fillId="8" borderId="16" xfId="0" applyNumberFormat="1" applyFont="1" applyFill="1" applyBorder="1" applyAlignment="1">
      <alignment horizontal="right" vertical="center" wrapText="1"/>
    </xf>
    <xf numFmtId="0" fontId="37" fillId="28" borderId="15" xfId="0" applyFont="1" applyFill="1" applyBorder="1" applyAlignment="1">
      <alignment horizontal="left" vertical="center" wrapText="1"/>
    </xf>
    <xf numFmtId="0" fontId="37" fillId="28" borderId="19" xfId="0" applyFont="1" applyFill="1" applyBorder="1" applyAlignment="1">
      <alignment horizontal="right" vertical="center" wrapText="1"/>
    </xf>
    <xf numFmtId="183" fontId="37" fillId="28" borderId="14" xfId="0" applyNumberFormat="1" applyFont="1" applyFill="1" applyBorder="1" applyAlignment="1">
      <alignment horizontal="right" vertical="center" wrapText="1"/>
    </xf>
    <xf numFmtId="0" fontId="37" fillId="28" borderId="14" xfId="0" applyFont="1" applyFill="1" applyBorder="1" applyAlignment="1">
      <alignment vertical="center" wrapText="1"/>
    </xf>
    <xf numFmtId="2" fontId="37" fillId="28" borderId="14" xfId="88" applyNumberFormat="1" applyFont="1" applyFill="1" applyBorder="1" applyAlignment="1">
      <alignment horizontal="left" vertical="center" wrapText="1"/>
      <protection/>
    </xf>
    <xf numFmtId="0" fontId="37" fillId="28" borderId="34" xfId="0" applyFont="1" applyFill="1" applyBorder="1" applyAlignment="1">
      <alignment horizontal="right" vertical="center" wrapText="1"/>
    </xf>
    <xf numFmtId="49" fontId="37" fillId="36" borderId="35" xfId="0" applyNumberFormat="1" applyFont="1" applyFill="1" applyBorder="1" applyAlignment="1">
      <alignment horizontal="left" vertical="center" wrapText="1"/>
    </xf>
    <xf numFmtId="0" fontId="27" fillId="8" borderId="14" xfId="0" applyFont="1" applyFill="1" applyBorder="1" applyAlignment="1">
      <alignment vertical="center" wrapText="1"/>
    </xf>
    <xf numFmtId="49" fontId="37" fillId="36" borderId="15" xfId="0" applyNumberFormat="1" applyFont="1" applyFill="1" applyBorder="1" applyAlignment="1">
      <alignment horizontal="right" vertical="center" wrapText="1"/>
    </xf>
    <xf numFmtId="49" fontId="37" fillId="36" borderId="16" xfId="0" applyNumberFormat="1" applyFont="1" applyFill="1" applyBorder="1" applyAlignment="1">
      <alignment horizontal="left" vertical="center" wrapText="1"/>
    </xf>
    <xf numFmtId="2" fontId="31" fillId="28" borderId="15" xfId="88" applyNumberFormat="1" applyFont="1" applyFill="1" applyBorder="1" applyAlignment="1">
      <alignment horizontal="left" vertical="top" wrapText="1"/>
      <protection/>
    </xf>
    <xf numFmtId="0" fontId="44" fillId="38" borderId="18" xfId="0" applyFont="1" applyFill="1" applyBorder="1" applyAlignment="1">
      <alignment vertical="center" wrapText="1"/>
    </xf>
    <xf numFmtId="183" fontId="31" fillId="28" borderId="14" xfId="88" applyNumberFormat="1" applyFont="1" applyFill="1" applyBorder="1" applyAlignment="1">
      <alignment vertical="center" wrapText="1"/>
      <protection/>
    </xf>
    <xf numFmtId="0" fontId="39" fillId="0" borderId="0" xfId="73" applyFont="1" applyAlignment="1">
      <alignment horizontal="center" vertical="center"/>
      <protection/>
    </xf>
    <xf numFmtId="0" fontId="22" fillId="43" borderId="15" xfId="0" applyFont="1" applyFill="1" applyBorder="1" applyAlignment="1">
      <alignment/>
    </xf>
    <xf numFmtId="0" fontId="55" fillId="43" borderId="14" xfId="0" applyFont="1" applyFill="1" applyBorder="1" applyAlignment="1">
      <alignment vertical="center" wrapText="1"/>
    </xf>
    <xf numFmtId="0" fontId="24" fillId="0" borderId="0" xfId="72" applyFont="1" applyAlignment="1">
      <alignment horizontal="right"/>
      <protection/>
    </xf>
    <xf numFmtId="183" fontId="55" fillId="43" borderId="16" xfId="0" applyNumberFormat="1" applyFont="1" applyFill="1" applyBorder="1" applyAlignment="1">
      <alignment horizontal="right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27" borderId="35" xfId="0" applyNumberFormat="1" applyFont="1" applyFill="1" applyBorder="1" applyAlignment="1">
      <alignment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right" vertical="center" wrapText="1"/>
    </xf>
    <xf numFmtId="2" fontId="22" fillId="44" borderId="14" xfId="0" applyNumberFormat="1" applyFont="1" applyFill="1" applyBorder="1" applyAlignment="1">
      <alignment vertical="center" wrapText="1"/>
    </xf>
    <xf numFmtId="183" fontId="22" fillId="44" borderId="14" xfId="0" applyNumberFormat="1" applyFont="1" applyFill="1" applyBorder="1" applyAlignment="1">
      <alignment vertical="center" wrapText="1"/>
    </xf>
    <xf numFmtId="0" fontId="30" fillId="44" borderId="14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49" fontId="31" fillId="0" borderId="14" xfId="79" applyNumberFormat="1" applyFont="1" applyBorder="1" applyAlignment="1">
      <alignment horizontal="left"/>
      <protection/>
    </xf>
    <xf numFmtId="49" fontId="37" fillId="45" borderId="14" xfId="0" applyNumberFormat="1" applyFont="1" applyFill="1" applyBorder="1" applyAlignment="1">
      <alignment horizontal="center" vertical="center" wrapText="1"/>
    </xf>
    <xf numFmtId="49" fontId="27" fillId="46" borderId="15" xfId="0" applyNumberFormat="1" applyFont="1" applyFill="1" applyBorder="1" applyAlignment="1">
      <alignment horizontal="right" vertical="center" wrapText="1"/>
    </xf>
    <xf numFmtId="49" fontId="27" fillId="46" borderId="16" xfId="0" applyNumberFormat="1" applyFont="1" applyFill="1" applyBorder="1" applyAlignment="1">
      <alignment horizontal="left" vertical="center" wrapText="1"/>
    </xf>
    <xf numFmtId="49" fontId="37" fillId="47" borderId="14" xfId="0" applyNumberFormat="1" applyFont="1" applyFill="1" applyBorder="1" applyAlignment="1">
      <alignment horizontal="center" vertical="center" wrapText="1"/>
    </xf>
    <xf numFmtId="49" fontId="37" fillId="48" borderId="15" xfId="0" applyNumberFormat="1" applyFont="1" applyFill="1" applyBorder="1" applyAlignment="1">
      <alignment horizontal="right" vertical="center" wrapText="1"/>
    </xf>
    <xf numFmtId="49" fontId="37" fillId="47" borderId="16" xfId="0" applyNumberFormat="1" applyFont="1" applyFill="1" applyBorder="1" applyAlignment="1">
      <alignment horizontal="left" vertical="center" wrapText="1"/>
    </xf>
    <xf numFmtId="183" fontId="31" fillId="0" borderId="17" xfId="0" applyNumberFormat="1" applyFont="1" applyBorder="1" applyAlignment="1">
      <alignment vertical="center"/>
    </xf>
    <xf numFmtId="183" fontId="31" fillId="0" borderId="14" xfId="0" applyNumberFormat="1" applyFont="1" applyBorder="1" applyAlignment="1">
      <alignment horizontal="center" vertical="center" wrapText="1"/>
    </xf>
    <xf numFmtId="183" fontId="31" fillId="10" borderId="14" xfId="0" applyNumberFormat="1" applyFont="1" applyFill="1" applyBorder="1" applyAlignment="1">
      <alignment horizontal="center" vertical="top" wrapText="1"/>
    </xf>
    <xf numFmtId="183" fontId="31" fillId="30" borderId="14" xfId="0" applyNumberFormat="1" applyFont="1" applyFill="1" applyBorder="1" applyAlignment="1">
      <alignment horizontal="center" vertical="top" wrapText="1"/>
    </xf>
    <xf numFmtId="183" fontId="31" fillId="25" borderId="14" xfId="0" applyNumberFormat="1" applyFont="1" applyFill="1" applyBorder="1" applyAlignment="1">
      <alignment horizontal="center" vertical="center"/>
    </xf>
    <xf numFmtId="183" fontId="31" fillId="0" borderId="14" xfId="0" applyNumberFormat="1" applyFont="1" applyBorder="1" applyAlignment="1">
      <alignment horizontal="center" vertical="center"/>
    </xf>
    <xf numFmtId="183" fontId="44" fillId="30" borderId="14" xfId="0" applyNumberFormat="1" applyFont="1" applyFill="1" applyBorder="1" applyAlignment="1">
      <alignment horizontal="center" vertical="center"/>
    </xf>
    <xf numFmtId="0" fontId="24" fillId="28" borderId="14" xfId="0" applyFont="1" applyFill="1" applyBorder="1" applyAlignment="1">
      <alignment horizontal="left" vertical="center" wrapText="1"/>
    </xf>
    <xf numFmtId="3" fontId="24" fillId="25" borderId="14" xfId="75" applyNumberFormat="1" applyFont="1" applyFill="1" applyBorder="1" applyAlignment="1">
      <alignment vertical="center"/>
      <protection/>
    </xf>
    <xf numFmtId="3" fontId="24" fillId="28" borderId="14" xfId="75" applyNumberFormat="1" applyFont="1" applyFill="1" applyBorder="1" applyAlignment="1">
      <alignment vertical="center"/>
      <protection/>
    </xf>
    <xf numFmtId="3" fontId="55" fillId="43" borderId="16" xfId="0" applyNumberFormat="1" applyFont="1" applyFill="1" applyBorder="1" applyAlignment="1">
      <alignment horizontal="right"/>
    </xf>
    <xf numFmtId="0" fontId="37" fillId="0" borderId="14" xfId="0" applyFont="1" applyBorder="1" applyAlignment="1">
      <alignment horizontal="left"/>
    </xf>
    <xf numFmtId="0" fontId="37" fillId="0" borderId="14" xfId="0" applyFont="1" applyBorder="1" applyAlignment="1">
      <alignment horizontal="left" wrapText="1"/>
    </xf>
    <xf numFmtId="0" fontId="37" fillId="0" borderId="14" xfId="0" applyFont="1" applyFill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3" fontId="31" fillId="0" borderId="14" xfId="0" applyNumberFormat="1" applyFont="1" applyBorder="1" applyAlignment="1">
      <alignment horizontal="center" vertical="center" wrapText="1"/>
    </xf>
    <xf numFmtId="3" fontId="31" fillId="30" borderId="14" xfId="0" applyNumberFormat="1" applyFont="1" applyFill="1" applyBorder="1" applyAlignment="1">
      <alignment horizontal="center" vertical="center" wrapText="1"/>
    </xf>
    <xf numFmtId="3" fontId="44" fillId="10" borderId="14" xfId="0" applyNumberFormat="1" applyFont="1" applyFill="1" applyBorder="1" applyAlignment="1">
      <alignment horizontal="center" vertical="center" wrapText="1"/>
    </xf>
    <xf numFmtId="3" fontId="44" fillId="29" borderId="14" xfId="0" applyNumberFormat="1" applyFont="1" applyFill="1" applyBorder="1" applyAlignment="1">
      <alignment horizontal="center" vertical="center" wrapText="1"/>
    </xf>
    <xf numFmtId="3" fontId="44" fillId="31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top" wrapText="1"/>
    </xf>
    <xf numFmtId="3" fontId="31" fillId="30" borderId="14" xfId="0" applyNumberFormat="1" applyFont="1" applyFill="1" applyBorder="1" applyAlignment="1">
      <alignment horizontal="center" vertical="top" wrapText="1"/>
    </xf>
    <xf numFmtId="3" fontId="31" fillId="10" borderId="14" xfId="0" applyNumberFormat="1" applyFont="1" applyFill="1" applyBorder="1" applyAlignment="1">
      <alignment horizontal="center" vertical="top" wrapText="1"/>
    </xf>
    <xf numFmtId="3" fontId="31" fillId="4" borderId="14" xfId="0" applyNumberFormat="1" applyFont="1" applyFill="1" applyBorder="1" applyAlignment="1">
      <alignment horizontal="center" vertical="center" wrapText="1"/>
    </xf>
    <xf numFmtId="3" fontId="31" fillId="10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/>
    </xf>
    <xf numFmtId="3" fontId="31" fillId="25" borderId="14" xfId="0" applyNumberFormat="1" applyFont="1" applyFill="1" applyBorder="1" applyAlignment="1">
      <alignment horizontal="center" vertical="center"/>
    </xf>
    <xf numFmtId="3" fontId="44" fillId="30" borderId="14" xfId="0" applyNumberFormat="1" applyFont="1" applyFill="1" applyBorder="1" applyAlignment="1">
      <alignment horizontal="center" vertical="center"/>
    </xf>
    <xf numFmtId="3" fontId="44" fillId="3" borderId="14" xfId="0" applyNumberFormat="1" applyFont="1" applyFill="1" applyBorder="1" applyAlignment="1">
      <alignment horizontal="center" vertical="center"/>
    </xf>
    <xf numFmtId="3" fontId="44" fillId="29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6" fillId="30" borderId="14" xfId="0" applyNumberFormat="1" applyFont="1" applyFill="1" applyBorder="1" applyAlignment="1">
      <alignment horizontal="center" vertical="center"/>
    </xf>
    <xf numFmtId="3" fontId="27" fillId="35" borderId="14" xfId="0" applyNumberFormat="1" applyFont="1" applyFill="1" applyBorder="1" applyAlignment="1">
      <alignment horizontal="right" vertical="center" wrapText="1"/>
    </xf>
    <xf numFmtId="3" fontId="27" fillId="34" borderId="14" xfId="0" applyNumberFormat="1" applyFont="1" applyFill="1" applyBorder="1" applyAlignment="1">
      <alignment horizontal="right" vertical="center" wrapText="1"/>
    </xf>
    <xf numFmtId="3" fontId="27" fillId="26" borderId="14" xfId="0" applyNumberFormat="1" applyFont="1" applyFill="1" applyBorder="1" applyAlignment="1">
      <alignment horizontal="right" vertical="center" wrapText="1"/>
    </xf>
    <xf numFmtId="3" fontId="37" fillId="36" borderId="14" xfId="0" applyNumberFormat="1" applyFont="1" applyFill="1" applyBorder="1" applyAlignment="1">
      <alignment horizontal="right" vertical="center" wrapText="1"/>
    </xf>
    <xf numFmtId="3" fontId="37" fillId="0" borderId="11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Border="1" applyAlignment="1">
      <alignment horizontal="right" vertical="center" wrapText="1"/>
    </xf>
    <xf numFmtId="49" fontId="37" fillId="28" borderId="14" xfId="76" applyNumberFormat="1" applyFont="1" applyFill="1" applyBorder="1" applyAlignment="1">
      <alignment horizontal="center" vertical="center" wrapText="1"/>
      <protection/>
    </xf>
    <xf numFmtId="0" fontId="56" fillId="0" borderId="14" xfId="0" applyFont="1" applyBorder="1" applyAlignment="1">
      <alignment vertical="top" wrapText="1"/>
    </xf>
    <xf numFmtId="49" fontId="44" fillId="36" borderId="14" xfId="0" applyNumberFormat="1" applyFont="1" applyFill="1" applyBorder="1" applyAlignment="1">
      <alignment horizontal="center" vertical="center" wrapText="1"/>
    </xf>
    <xf numFmtId="0" fontId="44" fillId="46" borderId="16" xfId="0" applyFont="1" applyFill="1" applyBorder="1" applyAlignment="1">
      <alignment horizontal="justify" vertical="top" wrapText="1"/>
    </xf>
    <xf numFmtId="49" fontId="37" fillId="28" borderId="16" xfId="0" applyNumberFormat="1" applyFont="1" applyFill="1" applyBorder="1" applyAlignment="1">
      <alignment horizontal="left" vertical="center" wrapText="1"/>
    </xf>
    <xf numFmtId="3" fontId="44" fillId="35" borderId="14" xfId="0" applyNumberFormat="1" applyFont="1" applyFill="1" applyBorder="1" applyAlignment="1">
      <alignment horizontal="right" vertical="center" wrapText="1"/>
    </xf>
    <xf numFmtId="0" fontId="56" fillId="28" borderId="15" xfId="0" applyFont="1" applyFill="1" applyBorder="1" applyAlignment="1">
      <alignment horizontal="left" vertical="top" wrapText="1"/>
    </xf>
    <xf numFmtId="0" fontId="56" fillId="49" borderId="14" xfId="0" applyFont="1" applyFill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49" fontId="44" fillId="50" borderId="14" xfId="0" applyNumberFormat="1" applyFont="1" applyFill="1" applyBorder="1" applyAlignment="1">
      <alignment horizontal="center" vertical="center" wrapText="1"/>
    </xf>
    <xf numFmtId="49" fontId="27" fillId="50" borderId="15" xfId="0" applyNumberFormat="1" applyFont="1" applyFill="1" applyBorder="1" applyAlignment="1">
      <alignment horizontal="right" vertical="center" wrapText="1"/>
    </xf>
    <xf numFmtId="49" fontId="27" fillId="49" borderId="16" xfId="0" applyNumberFormat="1" applyFont="1" applyFill="1" applyBorder="1" applyAlignment="1">
      <alignment horizontal="left" vertical="center" wrapText="1"/>
    </xf>
    <xf numFmtId="49" fontId="44" fillId="46" borderId="14" xfId="0" applyNumberFormat="1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 wrapText="1"/>
    </xf>
    <xf numFmtId="0" fontId="27" fillId="46" borderId="13" xfId="0" applyFont="1" applyFill="1" applyBorder="1" applyAlignment="1">
      <alignment horizontal="center" vertical="center" wrapText="1"/>
    </xf>
    <xf numFmtId="0" fontId="56" fillId="28" borderId="14" xfId="0" applyFont="1" applyFill="1" applyBorder="1" applyAlignment="1">
      <alignment horizontal="left" vertical="top" wrapText="1"/>
    </xf>
    <xf numFmtId="2" fontId="31" fillId="27" borderId="14" xfId="88" applyNumberFormat="1" applyFont="1" applyFill="1" applyBorder="1" applyAlignment="1">
      <alignment horizontal="left" vertical="center" wrapText="1"/>
      <protection/>
    </xf>
    <xf numFmtId="3" fontId="37" fillId="0" borderId="14" xfId="0" applyNumberFormat="1" applyFont="1" applyFill="1" applyBorder="1" applyAlignment="1">
      <alignment horizontal="right" vertical="center" wrapText="1"/>
    </xf>
    <xf numFmtId="49" fontId="27" fillId="28" borderId="14" xfId="0" applyNumberFormat="1" applyFont="1" applyFill="1" applyBorder="1" applyAlignment="1">
      <alignment horizontal="center" vertical="center" wrapText="1"/>
    </xf>
    <xf numFmtId="3" fontId="37" fillId="51" borderId="14" xfId="0" applyNumberFormat="1" applyFont="1" applyFill="1" applyBorder="1" applyAlignment="1">
      <alignment horizontal="right" vertical="center" wrapText="1"/>
    </xf>
    <xf numFmtId="0" fontId="57" fillId="45" borderId="14" xfId="0" applyFont="1" applyFill="1" applyBorder="1" applyAlignment="1">
      <alignment horizontal="left" vertical="top" wrapText="1"/>
    </xf>
    <xf numFmtId="49" fontId="37" fillId="46" borderId="12" xfId="0" applyNumberFormat="1" applyFont="1" applyFill="1" applyBorder="1" applyAlignment="1">
      <alignment horizontal="right" vertical="center" wrapText="1"/>
    </xf>
    <xf numFmtId="49" fontId="37" fillId="45" borderId="13" xfId="0" applyNumberFormat="1" applyFont="1" applyFill="1" applyBorder="1" applyAlignment="1">
      <alignment horizontal="left" vertical="center" wrapText="1"/>
    </xf>
    <xf numFmtId="0" fontId="27" fillId="50" borderId="14" xfId="0" applyFont="1" applyFill="1" applyBorder="1" applyAlignment="1">
      <alignment horizontal="justify" vertical="top" wrapText="1"/>
    </xf>
    <xf numFmtId="49" fontId="27" fillId="50" borderId="14" xfId="76" applyNumberFormat="1" applyFont="1" applyFill="1" applyBorder="1" applyAlignment="1">
      <alignment horizontal="center" vertical="center" wrapText="1"/>
      <protection/>
    </xf>
    <xf numFmtId="49" fontId="27" fillId="50" borderId="16" xfId="0" applyNumberFormat="1" applyFont="1" applyFill="1" applyBorder="1" applyAlignment="1">
      <alignment horizontal="left" vertical="center" wrapText="1"/>
    </xf>
    <xf numFmtId="49" fontId="27" fillId="50" borderId="14" xfId="0" applyNumberFormat="1" applyFont="1" applyFill="1" applyBorder="1" applyAlignment="1">
      <alignment horizontal="center" vertical="center" wrapText="1"/>
    </xf>
    <xf numFmtId="2" fontId="27" fillId="49" borderId="15" xfId="88" applyNumberFormat="1" applyFont="1" applyFill="1" applyBorder="1" applyAlignment="1">
      <alignment horizontal="justify" vertical="top" wrapText="1"/>
      <protection/>
    </xf>
    <xf numFmtId="49" fontId="44" fillId="49" borderId="14" xfId="88" applyNumberFormat="1" applyFont="1" applyFill="1" applyBorder="1" applyAlignment="1">
      <alignment horizontal="center" vertical="center" wrapText="1"/>
      <protection/>
    </xf>
    <xf numFmtId="49" fontId="44" fillId="49" borderId="15" xfId="88" applyNumberFormat="1" applyFont="1" applyFill="1" applyBorder="1" applyAlignment="1">
      <alignment horizontal="center" vertical="center" wrapText="1"/>
      <protection/>
    </xf>
    <xf numFmtId="49" fontId="27" fillId="49" borderId="19" xfId="0" applyNumberFormat="1" applyFont="1" applyFill="1" applyBorder="1" applyAlignment="1">
      <alignment horizontal="right" vertical="center" wrapText="1"/>
    </xf>
    <xf numFmtId="49" fontId="27" fillId="49" borderId="25" xfId="0" applyNumberFormat="1" applyFont="1" applyFill="1" applyBorder="1" applyAlignment="1">
      <alignment vertical="center" wrapText="1"/>
    </xf>
    <xf numFmtId="49" fontId="44" fillId="49" borderId="16" xfId="88" applyNumberFormat="1" applyFont="1" applyFill="1" applyBorder="1" applyAlignment="1">
      <alignment horizontal="center" vertical="center" wrapText="1"/>
      <protection/>
    </xf>
    <xf numFmtId="49" fontId="44" fillId="50" borderId="15" xfId="0" applyNumberFormat="1" applyFont="1" applyFill="1" applyBorder="1" applyAlignment="1">
      <alignment horizontal="center" vertical="center" wrapText="1"/>
    </xf>
    <xf numFmtId="49" fontId="27" fillId="49" borderId="12" xfId="0" applyNumberFormat="1" applyFont="1" applyFill="1" applyBorder="1" applyAlignment="1">
      <alignment horizontal="right" vertical="center" wrapText="1"/>
    </xf>
    <xf numFmtId="49" fontId="27" fillId="49" borderId="13" xfId="0" applyNumberFormat="1" applyFont="1" applyFill="1" applyBorder="1" applyAlignment="1">
      <alignment vertical="center" wrapText="1"/>
    </xf>
    <xf numFmtId="49" fontId="44" fillId="50" borderId="16" xfId="0" applyNumberFormat="1" applyFont="1" applyFill="1" applyBorder="1" applyAlignment="1">
      <alignment horizontal="center" vertical="center" wrapText="1"/>
    </xf>
    <xf numFmtId="3" fontId="44" fillId="50" borderId="14" xfId="0" applyNumberFormat="1" applyFont="1" applyFill="1" applyBorder="1" applyAlignment="1">
      <alignment horizontal="right" vertical="center" wrapText="1"/>
    </xf>
    <xf numFmtId="49" fontId="31" fillId="28" borderId="14" xfId="88" applyNumberFormat="1" applyFont="1" applyFill="1" applyBorder="1" applyAlignment="1">
      <alignment horizontal="center" vertical="center" wrapText="1"/>
      <protection/>
    </xf>
    <xf numFmtId="49" fontId="31" fillId="28" borderId="15" xfId="88" applyNumberFormat="1" applyFont="1" applyFill="1" applyBorder="1" applyAlignment="1">
      <alignment horizontal="center" vertical="center" wrapText="1"/>
      <protection/>
    </xf>
    <xf numFmtId="49" fontId="31" fillId="28" borderId="16" xfId="88" applyNumberFormat="1" applyFont="1" applyFill="1" applyBorder="1" applyAlignment="1">
      <alignment horizontal="center" vertical="center" wrapText="1"/>
      <protection/>
    </xf>
    <xf numFmtId="2" fontId="37" fillId="28" borderId="15" xfId="88" applyNumberFormat="1" applyFont="1" applyFill="1" applyBorder="1" applyAlignment="1">
      <alignment horizontal="justify" vertical="top" wrapText="1"/>
      <protection/>
    </xf>
    <xf numFmtId="0" fontId="37" fillId="28" borderId="14" xfId="0" applyFont="1" applyFill="1" applyBorder="1" applyAlignment="1">
      <alignment horizontal="justify" vertical="top" wrapText="1"/>
    </xf>
    <xf numFmtId="0" fontId="56" fillId="28" borderId="14" xfId="0" applyFont="1" applyFill="1" applyBorder="1" applyAlignment="1">
      <alignment vertical="top" wrapText="1"/>
    </xf>
    <xf numFmtId="49" fontId="37" fillId="28" borderId="15" xfId="0" applyNumberFormat="1" applyFont="1" applyFill="1" applyBorder="1" applyAlignment="1">
      <alignment horizontal="center" vertical="center" wrapText="1"/>
    </xf>
    <xf numFmtId="49" fontId="37" fillId="28" borderId="16" xfId="0" applyNumberFormat="1" applyFont="1" applyFill="1" applyBorder="1" applyAlignment="1">
      <alignment horizontal="center" vertical="center" wrapText="1"/>
    </xf>
    <xf numFmtId="3" fontId="37" fillId="52" borderId="14" xfId="0" applyNumberFormat="1" applyFont="1" applyFill="1" applyBorder="1" applyAlignment="1">
      <alignment horizontal="right" vertical="center" wrapText="1"/>
    </xf>
    <xf numFmtId="1" fontId="56" fillId="51" borderId="14" xfId="0" applyNumberFormat="1" applyFont="1" applyFill="1" applyBorder="1" applyAlignment="1">
      <alignment horizontal="right" vertical="center"/>
    </xf>
    <xf numFmtId="0" fontId="31" fillId="28" borderId="14" xfId="0" applyFont="1" applyFill="1" applyBorder="1" applyAlignment="1">
      <alignment horizontal="justify" vertical="top" wrapText="1"/>
    </xf>
    <xf numFmtId="0" fontId="27" fillId="49" borderId="14" xfId="0" applyFont="1" applyFill="1" applyBorder="1" applyAlignment="1">
      <alignment horizontal="justify" vertical="top" wrapText="1"/>
    </xf>
    <xf numFmtId="49" fontId="27" fillId="49" borderId="14" xfId="0" applyNumberFormat="1" applyFont="1" applyFill="1" applyBorder="1" applyAlignment="1">
      <alignment horizontal="center" vertical="center" wrapText="1"/>
    </xf>
    <xf numFmtId="3" fontId="27" fillId="50" borderId="14" xfId="0" applyNumberFormat="1" applyFont="1" applyFill="1" applyBorder="1" applyAlignment="1">
      <alignment horizontal="right" vertical="center" wrapText="1"/>
    </xf>
    <xf numFmtId="0" fontId="37" fillId="36" borderId="12" xfId="0" applyFont="1" applyFill="1" applyBorder="1" applyAlignment="1">
      <alignment horizontal="right" vertical="center" wrapText="1"/>
    </xf>
    <xf numFmtId="0" fontId="58" fillId="0" borderId="36" xfId="0" applyFont="1" applyFill="1" applyBorder="1" applyAlignment="1">
      <alignment horizontal="left" vertical="top" wrapText="1"/>
    </xf>
    <xf numFmtId="2" fontId="37" fillId="28" borderId="14" xfId="88" applyNumberFormat="1" applyFont="1" applyFill="1" applyBorder="1" applyAlignment="1">
      <alignment horizontal="justify" vertical="top" wrapText="1"/>
      <protection/>
    </xf>
    <xf numFmtId="49" fontId="37" fillId="28" borderId="18" xfId="0" applyNumberFormat="1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center" vertical="center" wrapText="1"/>
    </xf>
    <xf numFmtId="0" fontId="37" fillId="36" borderId="15" xfId="0" applyFont="1" applyFill="1" applyBorder="1" applyAlignment="1">
      <alignment horizontal="right" vertical="center" wrapText="1"/>
    </xf>
    <xf numFmtId="49" fontId="37" fillId="28" borderId="27" xfId="0" applyNumberFormat="1" applyFont="1" applyFill="1" applyBorder="1" applyAlignment="1">
      <alignment horizontal="center" vertical="center" wrapText="1"/>
    </xf>
    <xf numFmtId="49" fontId="37" fillId="28" borderId="22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49" fontId="31" fillId="28" borderId="14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vertical="center" wrapText="1"/>
    </xf>
    <xf numFmtId="0" fontId="57" fillId="49" borderId="14" xfId="0" applyFont="1" applyFill="1" applyBorder="1" applyAlignment="1">
      <alignment horizontal="left" vertical="top" wrapText="1"/>
    </xf>
    <xf numFmtId="49" fontId="27" fillId="49" borderId="15" xfId="0" applyNumberFormat="1" applyFont="1" applyFill="1" applyBorder="1" applyAlignment="1">
      <alignment horizontal="center" vertical="center" wrapText="1"/>
    </xf>
    <xf numFmtId="0" fontId="27" fillId="50" borderId="12" xfId="0" applyFont="1" applyFill="1" applyBorder="1" applyAlignment="1">
      <alignment horizontal="right" vertical="center" wrapText="1"/>
    </xf>
    <xf numFmtId="49" fontId="27" fillId="50" borderId="13" xfId="0" applyNumberFormat="1" applyFont="1" applyFill="1" applyBorder="1" applyAlignment="1">
      <alignment horizontal="left" vertical="center" wrapText="1"/>
    </xf>
    <xf numFmtId="49" fontId="27" fillId="49" borderId="16" xfId="0" applyNumberFormat="1" applyFont="1" applyFill="1" applyBorder="1" applyAlignment="1">
      <alignment horizontal="center" vertical="center" wrapText="1"/>
    </xf>
    <xf numFmtId="1" fontId="57" fillId="49" borderId="14" xfId="0" applyNumberFormat="1" applyFont="1" applyFill="1" applyBorder="1" applyAlignment="1">
      <alignment horizontal="right" vertical="center"/>
    </xf>
    <xf numFmtId="49" fontId="31" fillId="36" borderId="14" xfId="0" applyNumberFormat="1" applyFont="1" applyFill="1" applyBorder="1" applyAlignment="1">
      <alignment horizontal="center" vertical="center" wrapText="1"/>
    </xf>
    <xf numFmtId="3" fontId="31" fillId="36" borderId="14" xfId="0" applyNumberFormat="1" applyFont="1" applyFill="1" applyBorder="1" applyAlignment="1">
      <alignment horizontal="right" vertical="center" wrapText="1"/>
    </xf>
    <xf numFmtId="3" fontId="37" fillId="0" borderId="14" xfId="71" applyNumberFormat="1" applyFont="1" applyFill="1" applyBorder="1" applyAlignment="1">
      <alignment horizontal="center" vertical="center" wrapText="1"/>
      <protection/>
    </xf>
    <xf numFmtId="0" fontId="57" fillId="53" borderId="14" xfId="0" applyFont="1" applyFill="1" applyBorder="1" applyAlignment="1">
      <alignment horizontal="left" vertical="top" wrapText="1"/>
    </xf>
    <xf numFmtId="49" fontId="37" fillId="53" borderId="14" xfId="0" applyNumberFormat="1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left" vertical="top" wrapText="1"/>
    </xf>
    <xf numFmtId="2" fontId="31" fillId="27" borderId="14" xfId="88" applyNumberFormat="1" applyFont="1" applyFill="1" applyBorder="1" applyAlignment="1">
      <alignment horizontal="left" vertical="top" wrapText="1"/>
      <protection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54" borderId="14" xfId="0" applyNumberFormat="1" applyFont="1" applyFill="1" applyBorder="1" applyAlignment="1">
      <alignment horizontal="center" vertical="center" wrapText="1"/>
    </xf>
    <xf numFmtId="49" fontId="27" fillId="54" borderId="16" xfId="0" applyNumberFormat="1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horizontal="right" vertical="center" wrapText="1"/>
    </xf>
    <xf numFmtId="49" fontId="27" fillId="54" borderId="16" xfId="0" applyNumberFormat="1" applyFont="1" applyFill="1" applyBorder="1" applyAlignment="1">
      <alignment horizontal="left" vertical="center" wrapText="1"/>
    </xf>
    <xf numFmtId="0" fontId="27" fillId="54" borderId="14" xfId="0" applyFont="1" applyFill="1" applyBorder="1" applyAlignment="1">
      <alignment horizontal="justify" vertical="top" wrapText="1"/>
    </xf>
    <xf numFmtId="49" fontId="27" fillId="54" borderId="15" xfId="0" applyNumberFormat="1" applyFont="1" applyFill="1" applyBorder="1" applyAlignment="1">
      <alignment horizontal="right" vertical="center" wrapText="1"/>
    </xf>
    <xf numFmtId="49" fontId="37" fillId="36" borderId="19" xfId="0" applyNumberFormat="1" applyFont="1" applyFill="1" applyBorder="1" applyAlignment="1">
      <alignment horizontal="right" vertical="center" wrapText="1"/>
    </xf>
    <xf numFmtId="49" fontId="37" fillId="36" borderId="25" xfId="0" applyNumberFormat="1" applyFont="1" applyFill="1" applyBorder="1" applyAlignment="1">
      <alignment horizontal="left" vertical="center" wrapText="1"/>
    </xf>
    <xf numFmtId="49" fontId="37" fillId="36" borderId="38" xfId="0" applyNumberFormat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justify" vertical="top" wrapText="1"/>
    </xf>
    <xf numFmtId="0" fontId="58" fillId="0" borderId="14" xfId="0" applyFont="1" applyFill="1" applyBorder="1" applyAlignment="1">
      <alignment horizontal="left" vertical="top" wrapText="1"/>
    </xf>
    <xf numFmtId="49" fontId="56" fillId="28" borderId="15" xfId="0" applyNumberFormat="1" applyFont="1" applyFill="1" applyBorder="1" applyAlignment="1">
      <alignment horizontal="right" vertical="center"/>
    </xf>
    <xf numFmtId="49" fontId="56" fillId="28" borderId="33" xfId="0" applyNumberFormat="1" applyFont="1" applyFill="1" applyBorder="1" applyAlignment="1">
      <alignment horizontal="right" vertical="center"/>
    </xf>
    <xf numFmtId="49" fontId="56" fillId="28" borderId="16" xfId="0" applyNumberFormat="1" applyFont="1" applyFill="1" applyBorder="1" applyAlignment="1">
      <alignment horizontal="left" vertical="center"/>
    </xf>
    <xf numFmtId="49" fontId="56" fillId="28" borderId="23" xfId="0" applyNumberFormat="1" applyFont="1" applyFill="1" applyBorder="1" applyAlignment="1">
      <alignment horizontal="center" vertical="center"/>
    </xf>
    <xf numFmtId="49" fontId="56" fillId="28" borderId="15" xfId="0" applyNumberFormat="1" applyFont="1" applyFill="1" applyBorder="1" applyAlignment="1">
      <alignment horizontal="left" vertical="center"/>
    </xf>
    <xf numFmtId="49" fontId="56" fillId="28" borderId="33" xfId="0" applyNumberFormat="1" applyFont="1" applyFill="1" applyBorder="1" applyAlignment="1">
      <alignment horizontal="left" vertical="center"/>
    </xf>
    <xf numFmtId="0" fontId="56" fillId="28" borderId="14" xfId="0" applyFont="1" applyFill="1" applyBorder="1" applyAlignment="1">
      <alignment vertical="center" wrapText="1"/>
    </xf>
    <xf numFmtId="0" fontId="56" fillId="28" borderId="19" xfId="0" applyFont="1" applyFill="1" applyBorder="1" applyAlignment="1">
      <alignment horizontal="right" vertical="center"/>
    </xf>
    <xf numFmtId="0" fontId="56" fillId="28" borderId="17" xfId="0" applyFont="1" applyFill="1" applyBorder="1" applyAlignment="1">
      <alignment horizontal="right" vertical="center"/>
    </xf>
    <xf numFmtId="0" fontId="56" fillId="28" borderId="14" xfId="0" applyFont="1" applyFill="1" applyBorder="1" applyAlignment="1">
      <alignment horizontal="center" vertical="center" wrapText="1"/>
    </xf>
    <xf numFmtId="0" fontId="56" fillId="28" borderId="19" xfId="0" applyFont="1" applyFill="1" applyBorder="1" applyAlignment="1">
      <alignment horizontal="left" vertical="center" wrapText="1"/>
    </xf>
    <xf numFmtId="0" fontId="56" fillId="28" borderId="17" xfId="0" applyFont="1" applyFill="1" applyBorder="1" applyAlignment="1">
      <alignment horizontal="left" vertical="center" wrapText="1"/>
    </xf>
    <xf numFmtId="49" fontId="56" fillId="28" borderId="16" xfId="0" applyNumberFormat="1" applyFont="1" applyFill="1" applyBorder="1" applyAlignment="1">
      <alignment horizontal="left" vertical="center" wrapText="1"/>
    </xf>
    <xf numFmtId="49" fontId="56" fillId="28" borderId="25" xfId="0" applyNumberFormat="1" applyFont="1" applyFill="1" applyBorder="1" applyAlignment="1">
      <alignment horizontal="left" vertical="center" wrapText="1"/>
    </xf>
    <xf numFmtId="49" fontId="56" fillId="28" borderId="15" xfId="0" applyNumberFormat="1" applyFont="1" applyFill="1" applyBorder="1" applyAlignment="1">
      <alignment horizontal="left" vertical="center" wrapText="1"/>
    </xf>
    <xf numFmtId="49" fontId="56" fillId="28" borderId="33" xfId="0" applyNumberFormat="1" applyFont="1" applyFill="1" applyBorder="1" applyAlignment="1">
      <alignment horizontal="left" vertical="center" wrapText="1"/>
    </xf>
    <xf numFmtId="49" fontId="56" fillId="28" borderId="15" xfId="0" applyNumberFormat="1" applyFont="1" applyFill="1" applyBorder="1" applyAlignment="1">
      <alignment horizontal="right" vertical="center" wrapText="1"/>
    </xf>
    <xf numFmtId="49" fontId="56" fillId="28" borderId="33" xfId="0" applyNumberFormat="1" applyFont="1" applyFill="1" applyBorder="1" applyAlignment="1">
      <alignment horizontal="right" vertical="center" wrapText="1"/>
    </xf>
    <xf numFmtId="0" fontId="56" fillId="28" borderId="14" xfId="0" applyFont="1" applyFill="1" applyBorder="1" applyAlignment="1">
      <alignment wrapText="1"/>
    </xf>
    <xf numFmtId="49" fontId="56" fillId="28" borderId="14" xfId="0" applyNumberFormat="1" applyFont="1" applyFill="1" applyBorder="1" applyAlignment="1">
      <alignment horizontal="center" vertical="center" wrapText="1"/>
    </xf>
    <xf numFmtId="49" fontId="56" fillId="28" borderId="23" xfId="0" applyNumberFormat="1" applyFont="1" applyFill="1" applyBorder="1" applyAlignment="1">
      <alignment horizontal="center" vertical="center" wrapText="1"/>
    </xf>
    <xf numFmtId="0" fontId="56" fillId="28" borderId="14" xfId="0" applyFont="1" applyFill="1" applyBorder="1" applyAlignment="1">
      <alignment horizontal="justify" vertical="top" wrapText="1"/>
    </xf>
    <xf numFmtId="49" fontId="56" fillId="28" borderId="14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0" fillId="28" borderId="0" xfId="0" applyFill="1" applyAlignment="1">
      <alignment/>
    </xf>
    <xf numFmtId="49" fontId="44" fillId="54" borderId="14" xfId="0" applyNumberFormat="1" applyFont="1" applyFill="1" applyBorder="1" applyAlignment="1">
      <alignment horizontal="center" vertical="center" wrapText="1"/>
    </xf>
    <xf numFmtId="49" fontId="27" fillId="54" borderId="12" xfId="0" applyNumberFormat="1" applyFont="1" applyFill="1" applyBorder="1" applyAlignment="1">
      <alignment horizontal="right" vertical="center" wrapText="1"/>
    </xf>
    <xf numFmtId="49" fontId="27" fillId="53" borderId="13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56" fillId="0" borderId="0" xfId="0" applyFont="1" applyAlignment="1">
      <alignment/>
    </xf>
    <xf numFmtId="0" fontId="44" fillId="53" borderId="15" xfId="0" applyFont="1" applyFill="1" applyBorder="1" applyAlignment="1">
      <alignment horizontal="justify" vertical="top" wrapText="1"/>
    </xf>
    <xf numFmtId="3" fontId="37" fillId="0" borderId="14" xfId="0" applyNumberFormat="1" applyFont="1" applyBorder="1" applyAlignment="1">
      <alignment vertical="center" wrapText="1"/>
    </xf>
    <xf numFmtId="3" fontId="31" fillId="51" borderId="14" xfId="88" applyNumberFormat="1" applyFont="1" applyFill="1" applyBorder="1" applyAlignment="1">
      <alignment horizontal="right" vertical="center" wrapText="1"/>
      <protection/>
    </xf>
    <xf numFmtId="3" fontId="31" fillId="0" borderId="14" xfId="88" applyNumberFormat="1" applyFont="1" applyFill="1" applyBorder="1" applyAlignment="1">
      <alignment horizontal="right" vertical="center" wrapText="1"/>
      <protection/>
    </xf>
    <xf numFmtId="3" fontId="44" fillId="49" borderId="14" xfId="88" applyNumberFormat="1" applyFont="1" applyFill="1" applyBorder="1" applyAlignment="1">
      <alignment horizontal="right" vertical="center" wrapText="1"/>
      <protection/>
    </xf>
    <xf numFmtId="3" fontId="27" fillId="52" borderId="14" xfId="0" applyNumberFormat="1" applyFont="1" applyFill="1" applyBorder="1" applyAlignment="1">
      <alignment horizontal="right" vertical="center" wrapText="1"/>
    </xf>
    <xf numFmtId="183" fontId="31" fillId="25" borderId="14" xfId="88" applyNumberFormat="1" applyFont="1" applyFill="1" applyBorder="1" applyAlignment="1">
      <alignment horizontal="right" vertical="center" wrapText="1"/>
      <protection/>
    </xf>
    <xf numFmtId="183" fontId="31" fillId="4" borderId="14" xfId="88" applyNumberFormat="1" applyFont="1" applyFill="1" applyBorder="1" applyAlignment="1">
      <alignment horizontal="right" vertical="center" wrapText="1"/>
      <protection/>
    </xf>
    <xf numFmtId="3" fontId="37" fillId="52" borderId="23" xfId="0" applyNumberFormat="1" applyFont="1" applyFill="1" applyBorder="1" applyAlignment="1">
      <alignment horizontal="right" vertical="center" wrapText="1"/>
    </xf>
    <xf numFmtId="3" fontId="37" fillId="36" borderId="23" xfId="0" applyNumberFormat="1" applyFont="1" applyFill="1" applyBorder="1" applyAlignment="1">
      <alignment horizontal="right" vertical="center" wrapText="1"/>
    </xf>
    <xf numFmtId="3" fontId="44" fillId="53" borderId="14" xfId="88" applyNumberFormat="1" applyFont="1" applyFill="1" applyBorder="1" applyAlignment="1">
      <alignment horizontal="right" vertical="center" wrapText="1"/>
      <protection/>
    </xf>
    <xf numFmtId="183" fontId="44" fillId="34" borderId="14" xfId="76" applyNumberFormat="1" applyFont="1" applyFill="1" applyBorder="1" applyAlignment="1">
      <alignment horizontal="right" vertical="center" wrapText="1"/>
      <protection/>
    </xf>
    <xf numFmtId="183" fontId="27" fillId="51" borderId="14" xfId="0" applyNumberFormat="1" applyFont="1" applyFill="1" applyBorder="1" applyAlignment="1">
      <alignment horizontal="right" vertical="center" wrapText="1"/>
    </xf>
    <xf numFmtId="183" fontId="37" fillId="51" borderId="14" xfId="0" applyNumberFormat="1" applyFont="1" applyFill="1" applyBorder="1" applyAlignment="1">
      <alignment horizontal="right" vertical="center" wrapText="1"/>
    </xf>
    <xf numFmtId="183" fontId="44" fillId="8" borderId="14" xfId="88" applyNumberFormat="1" applyFont="1" applyFill="1" applyBorder="1" applyAlignment="1">
      <alignment horizontal="right" vertical="center" wrapText="1"/>
      <protection/>
    </xf>
    <xf numFmtId="183" fontId="31" fillId="25" borderId="14" xfId="78" applyNumberFormat="1" applyFont="1" applyFill="1" applyBorder="1" applyAlignment="1">
      <alignment horizontal="right" vertical="center" wrapText="1"/>
      <protection/>
    </xf>
    <xf numFmtId="183" fontId="31" fillId="0" borderId="14" xfId="78" applyNumberFormat="1" applyFont="1" applyFill="1" applyBorder="1" applyAlignment="1">
      <alignment horizontal="right" vertical="center" wrapText="1"/>
      <protection/>
    </xf>
    <xf numFmtId="1" fontId="57" fillId="47" borderId="14" xfId="0" applyNumberFormat="1" applyFont="1" applyFill="1" applyBorder="1" applyAlignment="1">
      <alignment horizontal="right" vertical="center"/>
    </xf>
    <xf numFmtId="1" fontId="57" fillId="45" borderId="14" xfId="0" applyNumberFormat="1" applyFont="1" applyFill="1" applyBorder="1" applyAlignment="1">
      <alignment horizontal="right" vertical="center"/>
    </xf>
    <xf numFmtId="1" fontId="56" fillId="28" borderId="14" xfId="0" applyNumberFormat="1" applyFont="1" applyFill="1" applyBorder="1" applyAlignment="1">
      <alignment horizontal="right" vertical="center"/>
    </xf>
    <xf numFmtId="3" fontId="27" fillId="54" borderId="14" xfId="0" applyNumberFormat="1" applyFont="1" applyFill="1" applyBorder="1" applyAlignment="1">
      <alignment horizontal="right" vertical="center" wrapText="1"/>
    </xf>
    <xf numFmtId="49" fontId="26" fillId="10" borderId="14" xfId="0" applyNumberFormat="1" applyFont="1" applyFill="1" applyBorder="1" applyAlignment="1">
      <alignment vertical="top" wrapText="1"/>
    </xf>
    <xf numFmtId="49" fontId="24" fillId="30" borderId="14" xfId="0" applyNumberFormat="1" applyFont="1" applyFill="1" applyBorder="1" applyAlignment="1">
      <alignment vertical="top" wrapText="1"/>
    </xf>
    <xf numFmtId="49" fontId="24" fillId="0" borderId="14" xfId="0" applyNumberFormat="1" applyFont="1" applyBorder="1" applyAlignment="1">
      <alignment vertical="top" wrapText="1"/>
    </xf>
    <xf numFmtId="2" fontId="24" fillId="4" borderId="14" xfId="0" applyNumberFormat="1" applyFont="1" applyFill="1" applyBorder="1" applyAlignment="1">
      <alignment wrapText="1"/>
    </xf>
    <xf numFmtId="49" fontId="24" fillId="0" borderId="14" xfId="0" applyNumberFormat="1" applyFont="1" applyBorder="1" applyAlignment="1">
      <alignment wrapText="1"/>
    </xf>
    <xf numFmtId="49" fontId="24" fillId="30" borderId="14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76" applyFont="1" applyFill="1" applyAlignment="1">
      <alignment vertical="top"/>
      <protection/>
    </xf>
    <xf numFmtId="0" fontId="38" fillId="0" borderId="0" xfId="71" applyFont="1">
      <alignment/>
      <protection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7" fillId="45" borderId="15" xfId="0" applyFont="1" applyFill="1" applyBorder="1" applyAlignment="1">
      <alignment horizontal="left" vertical="top" wrapText="1"/>
    </xf>
    <xf numFmtId="49" fontId="57" fillId="45" borderId="15" xfId="0" applyNumberFormat="1" applyFont="1" applyFill="1" applyBorder="1" applyAlignment="1">
      <alignment horizontal="right" vertical="center"/>
    </xf>
    <xf numFmtId="49" fontId="57" fillId="45" borderId="33" xfId="0" applyNumberFormat="1" applyFont="1" applyFill="1" applyBorder="1" applyAlignment="1">
      <alignment horizontal="right" vertical="center"/>
    </xf>
    <xf numFmtId="49" fontId="57" fillId="45" borderId="16" xfId="0" applyNumberFormat="1" applyFont="1" applyFill="1" applyBorder="1" applyAlignment="1">
      <alignment horizontal="left" vertical="center"/>
    </xf>
    <xf numFmtId="49" fontId="57" fillId="45" borderId="25" xfId="0" applyNumberFormat="1" applyFont="1" applyFill="1" applyBorder="1" applyAlignment="1">
      <alignment horizontal="center" vertical="center"/>
    </xf>
    <xf numFmtId="0" fontId="31" fillId="55" borderId="14" xfId="0" applyFont="1" applyFill="1" applyBorder="1" applyAlignment="1">
      <alignment horizontal="left" vertical="top" wrapText="1"/>
    </xf>
    <xf numFmtId="49" fontId="31" fillId="55" borderId="15" xfId="0" applyNumberFormat="1" applyFont="1" applyFill="1" applyBorder="1" applyAlignment="1">
      <alignment horizontal="right" vertical="center"/>
    </xf>
    <xf numFmtId="49" fontId="31" fillId="55" borderId="33" xfId="0" applyNumberFormat="1" applyFont="1" applyFill="1" applyBorder="1" applyAlignment="1">
      <alignment horizontal="left" vertical="center"/>
    </xf>
    <xf numFmtId="49" fontId="31" fillId="55" borderId="16" xfId="0" applyNumberFormat="1" applyFont="1" applyFill="1" applyBorder="1" applyAlignment="1">
      <alignment horizontal="left" vertical="center"/>
    </xf>
    <xf numFmtId="49" fontId="31" fillId="55" borderId="14" xfId="0" applyNumberFormat="1" applyFont="1" applyFill="1" applyBorder="1" applyAlignment="1">
      <alignment horizontal="center" vertical="center"/>
    </xf>
    <xf numFmtId="0" fontId="31" fillId="51" borderId="14" xfId="0" applyFont="1" applyFill="1" applyBorder="1" applyAlignment="1">
      <alignment horizontal="left" vertical="top" wrapText="1"/>
    </xf>
    <xf numFmtId="49" fontId="31" fillId="51" borderId="15" xfId="0" applyNumberFormat="1" applyFont="1" applyFill="1" applyBorder="1" applyAlignment="1">
      <alignment horizontal="right" vertical="center"/>
    </xf>
    <xf numFmtId="49" fontId="31" fillId="51" borderId="33" xfId="0" applyNumberFormat="1" applyFont="1" applyFill="1" applyBorder="1" applyAlignment="1">
      <alignment horizontal="right" vertical="center"/>
    </xf>
    <xf numFmtId="49" fontId="31" fillId="51" borderId="16" xfId="0" applyNumberFormat="1" applyFont="1" applyFill="1" applyBorder="1" applyAlignment="1">
      <alignment horizontal="left" vertical="center"/>
    </xf>
    <xf numFmtId="49" fontId="31" fillId="51" borderId="23" xfId="0" applyNumberFormat="1" applyFont="1" applyFill="1" applyBorder="1" applyAlignment="1">
      <alignment horizontal="center" vertical="center"/>
    </xf>
    <xf numFmtId="49" fontId="56" fillId="49" borderId="15" xfId="0" applyNumberFormat="1" applyFont="1" applyFill="1" applyBorder="1" applyAlignment="1">
      <alignment horizontal="right" vertical="center"/>
    </xf>
    <xf numFmtId="49" fontId="56" fillId="49" borderId="33" xfId="0" applyNumberFormat="1" applyFont="1" applyFill="1" applyBorder="1" applyAlignment="1">
      <alignment horizontal="right" vertical="center"/>
    </xf>
    <xf numFmtId="49" fontId="56" fillId="49" borderId="16" xfId="0" applyNumberFormat="1" applyFont="1" applyFill="1" applyBorder="1" applyAlignment="1">
      <alignment horizontal="left" vertical="center"/>
    </xf>
    <xf numFmtId="49" fontId="56" fillId="49" borderId="23" xfId="0" applyNumberFormat="1" applyFont="1" applyFill="1" applyBorder="1" applyAlignment="1">
      <alignment horizontal="center" vertical="center"/>
    </xf>
    <xf numFmtId="49" fontId="56" fillId="49" borderId="15" xfId="0" applyNumberFormat="1" applyFont="1" applyFill="1" applyBorder="1" applyAlignment="1">
      <alignment horizontal="left" vertical="center"/>
    </xf>
    <xf numFmtId="49" fontId="56" fillId="49" borderId="33" xfId="0" applyNumberFormat="1" applyFont="1" applyFill="1" applyBorder="1" applyAlignment="1">
      <alignment horizontal="left" vertical="center"/>
    </xf>
    <xf numFmtId="49" fontId="56" fillId="49" borderId="14" xfId="0" applyNumberFormat="1" applyFont="1" applyFill="1" applyBorder="1" applyAlignment="1">
      <alignment horizontal="center" vertical="center"/>
    </xf>
    <xf numFmtId="0" fontId="56" fillId="55" borderId="14" xfId="0" applyFont="1" applyFill="1" applyBorder="1" applyAlignment="1">
      <alignment horizontal="left" vertical="top" wrapText="1"/>
    </xf>
    <xf numFmtId="49" fontId="56" fillId="55" borderId="15" xfId="0" applyNumberFormat="1" applyFont="1" applyFill="1" applyBorder="1" applyAlignment="1">
      <alignment horizontal="left" vertical="center"/>
    </xf>
    <xf numFmtId="49" fontId="56" fillId="55" borderId="33" xfId="0" applyNumberFormat="1" applyFont="1" applyFill="1" applyBorder="1" applyAlignment="1">
      <alignment horizontal="right" vertical="center"/>
    </xf>
    <xf numFmtId="49" fontId="56" fillId="55" borderId="16" xfId="0" applyNumberFormat="1" applyFont="1" applyFill="1" applyBorder="1" applyAlignment="1">
      <alignment horizontal="left" vertical="center"/>
    </xf>
    <xf numFmtId="49" fontId="56" fillId="55" borderId="23" xfId="0" applyNumberFormat="1" applyFont="1" applyFill="1" applyBorder="1" applyAlignment="1">
      <alignment horizontal="center" vertical="center"/>
    </xf>
    <xf numFmtId="0" fontId="56" fillId="51" borderId="14" xfId="0" applyFont="1" applyFill="1" applyBorder="1" applyAlignment="1">
      <alignment horizontal="left" vertical="top" wrapText="1"/>
    </xf>
    <xf numFmtId="49" fontId="56" fillId="51" borderId="15" xfId="0" applyNumberFormat="1" applyFont="1" applyFill="1" applyBorder="1" applyAlignment="1">
      <alignment horizontal="right" vertical="center"/>
    </xf>
    <xf numFmtId="49" fontId="56" fillId="51" borderId="33" xfId="0" applyNumberFormat="1" applyFont="1" applyFill="1" applyBorder="1" applyAlignment="1">
      <alignment horizontal="right" vertical="center"/>
    </xf>
    <xf numFmtId="49" fontId="56" fillId="51" borderId="16" xfId="0" applyNumberFormat="1" applyFont="1" applyFill="1" applyBorder="1" applyAlignment="1">
      <alignment horizontal="left" vertical="center"/>
    </xf>
    <xf numFmtId="49" fontId="56" fillId="51" borderId="23" xfId="0" applyNumberFormat="1" applyFont="1" applyFill="1" applyBorder="1" applyAlignment="1">
      <alignment horizontal="center" vertical="center"/>
    </xf>
    <xf numFmtId="0" fontId="56" fillId="55" borderId="14" xfId="0" applyFont="1" applyFill="1" applyBorder="1" applyAlignment="1">
      <alignment vertical="center" wrapText="1"/>
    </xf>
    <xf numFmtId="0" fontId="56" fillId="55" borderId="15" xfId="0" applyFont="1" applyFill="1" applyBorder="1" applyAlignment="1">
      <alignment horizontal="left" vertical="center" wrapText="1"/>
    </xf>
    <xf numFmtId="0" fontId="56" fillId="55" borderId="33" xfId="0" applyFont="1" applyFill="1" applyBorder="1" applyAlignment="1">
      <alignment horizontal="left" vertical="center" wrapText="1"/>
    </xf>
    <xf numFmtId="0" fontId="56" fillId="55" borderId="14" xfId="0" applyFont="1" applyFill="1" applyBorder="1" applyAlignment="1">
      <alignment horizontal="center" vertical="center" wrapText="1"/>
    </xf>
    <xf numFmtId="0" fontId="56" fillId="51" borderId="14" xfId="0" applyFont="1" applyFill="1" applyBorder="1" applyAlignment="1">
      <alignment vertical="center" wrapText="1"/>
    </xf>
    <xf numFmtId="0" fontId="56" fillId="51" borderId="19" xfId="0" applyFont="1" applyFill="1" applyBorder="1" applyAlignment="1">
      <alignment horizontal="right" vertical="center" wrapText="1"/>
    </xf>
    <xf numFmtId="0" fontId="56" fillId="51" borderId="17" xfId="0" applyFont="1" applyFill="1" applyBorder="1" applyAlignment="1">
      <alignment horizontal="right" vertical="center" wrapText="1"/>
    </xf>
    <xf numFmtId="49" fontId="56" fillId="51" borderId="25" xfId="0" applyNumberFormat="1" applyFont="1" applyFill="1" applyBorder="1" applyAlignment="1">
      <alignment horizontal="left" vertical="center"/>
    </xf>
    <xf numFmtId="0" fontId="56" fillId="51" borderId="14" xfId="0" applyFont="1" applyFill="1" applyBorder="1" applyAlignment="1">
      <alignment horizontal="center" vertical="center" wrapText="1"/>
    </xf>
    <xf numFmtId="0" fontId="56" fillId="49" borderId="14" xfId="0" applyFont="1" applyFill="1" applyBorder="1" applyAlignment="1">
      <alignment vertical="top" wrapText="1"/>
    </xf>
    <xf numFmtId="0" fontId="56" fillId="49" borderId="19" xfId="0" applyFont="1" applyFill="1" applyBorder="1" applyAlignment="1">
      <alignment horizontal="right" vertical="center"/>
    </xf>
    <xf numFmtId="0" fontId="56" fillId="49" borderId="17" xfId="0" applyFont="1" applyFill="1" applyBorder="1" applyAlignment="1">
      <alignment horizontal="right" vertical="center"/>
    </xf>
    <xf numFmtId="49" fontId="56" fillId="49" borderId="25" xfId="0" applyNumberFormat="1" applyFont="1" applyFill="1" applyBorder="1" applyAlignment="1">
      <alignment horizontal="left" vertical="center"/>
    </xf>
    <xf numFmtId="0" fontId="56" fillId="49" borderId="14" xfId="0" applyFont="1" applyFill="1" applyBorder="1" applyAlignment="1">
      <alignment horizontal="center" vertical="center" wrapText="1"/>
    </xf>
    <xf numFmtId="0" fontId="56" fillId="49" borderId="14" xfId="0" applyFont="1" applyFill="1" applyBorder="1" applyAlignment="1">
      <alignment vertical="center" wrapText="1"/>
    </xf>
    <xf numFmtId="0" fontId="56" fillId="49" borderId="19" xfId="0" applyFont="1" applyFill="1" applyBorder="1" applyAlignment="1">
      <alignment horizontal="left" vertical="center" wrapText="1"/>
    </xf>
    <xf numFmtId="0" fontId="56" fillId="49" borderId="17" xfId="0" applyFont="1" applyFill="1" applyBorder="1" applyAlignment="1">
      <alignment horizontal="left" vertical="center" wrapText="1"/>
    </xf>
    <xf numFmtId="49" fontId="56" fillId="49" borderId="16" xfId="0" applyNumberFormat="1" applyFont="1" applyFill="1" applyBorder="1" applyAlignment="1">
      <alignment horizontal="left" vertical="center" wrapText="1"/>
    </xf>
    <xf numFmtId="0" fontId="56" fillId="55" borderId="14" xfId="0" applyFont="1" applyFill="1" applyBorder="1" applyAlignment="1">
      <alignment vertical="top" wrapText="1"/>
    </xf>
    <xf numFmtId="49" fontId="56" fillId="55" borderId="15" xfId="0" applyNumberFormat="1" applyFont="1" applyFill="1" applyBorder="1" applyAlignment="1">
      <alignment horizontal="right" vertical="center" wrapText="1"/>
    </xf>
    <xf numFmtId="49" fontId="56" fillId="55" borderId="33" xfId="0" applyNumberFormat="1" applyFont="1" applyFill="1" applyBorder="1" applyAlignment="1">
      <alignment horizontal="right" vertical="center" wrapText="1"/>
    </xf>
    <xf numFmtId="49" fontId="56" fillId="55" borderId="16" xfId="0" applyNumberFormat="1" applyFont="1" applyFill="1" applyBorder="1" applyAlignment="1">
      <alignment horizontal="left" vertical="center" wrapText="1"/>
    </xf>
    <xf numFmtId="0" fontId="56" fillId="51" borderId="14" xfId="0" applyFont="1" applyFill="1" applyBorder="1" applyAlignment="1">
      <alignment vertical="top" wrapText="1"/>
    </xf>
    <xf numFmtId="49" fontId="56" fillId="51" borderId="15" xfId="0" applyNumberFormat="1" applyFont="1" applyFill="1" applyBorder="1" applyAlignment="1">
      <alignment horizontal="left" vertical="center" wrapText="1"/>
    </xf>
    <xf numFmtId="49" fontId="56" fillId="51" borderId="33" xfId="0" applyNumberFormat="1" applyFont="1" applyFill="1" applyBorder="1" applyAlignment="1">
      <alignment horizontal="left" vertical="center" wrapText="1"/>
    </xf>
    <xf numFmtId="49" fontId="56" fillId="51" borderId="16" xfId="0" applyNumberFormat="1" applyFont="1" applyFill="1" applyBorder="1" applyAlignment="1">
      <alignment horizontal="left" vertical="center" wrapText="1"/>
    </xf>
    <xf numFmtId="49" fontId="56" fillId="49" borderId="15" xfId="0" applyNumberFormat="1" applyFont="1" applyFill="1" applyBorder="1" applyAlignment="1">
      <alignment horizontal="left" vertical="center" wrapText="1"/>
    </xf>
    <xf numFmtId="49" fontId="56" fillId="49" borderId="33" xfId="0" applyNumberFormat="1" applyFont="1" applyFill="1" applyBorder="1" applyAlignment="1">
      <alignment horizontal="left" vertical="center" wrapText="1"/>
    </xf>
    <xf numFmtId="49" fontId="56" fillId="51" borderId="15" xfId="0" applyNumberFormat="1" applyFont="1" applyFill="1" applyBorder="1" applyAlignment="1">
      <alignment horizontal="right" vertical="center" wrapText="1"/>
    </xf>
    <xf numFmtId="49" fontId="56" fillId="51" borderId="33" xfId="0" applyNumberFormat="1" applyFont="1" applyFill="1" applyBorder="1" applyAlignment="1">
      <alignment horizontal="right" vertical="center" wrapText="1"/>
    </xf>
    <xf numFmtId="49" fontId="57" fillId="45" borderId="15" xfId="0" applyNumberFormat="1" applyFont="1" applyFill="1" applyBorder="1" applyAlignment="1">
      <alignment horizontal="right" vertical="center" wrapText="1"/>
    </xf>
    <xf numFmtId="49" fontId="57" fillId="45" borderId="33" xfId="0" applyNumberFormat="1" applyFont="1" applyFill="1" applyBorder="1" applyAlignment="1">
      <alignment horizontal="right" vertical="center" wrapText="1"/>
    </xf>
    <xf numFmtId="49" fontId="57" fillId="45" borderId="16" xfId="0" applyNumberFormat="1" applyFont="1" applyFill="1" applyBorder="1" applyAlignment="1">
      <alignment horizontal="left" vertical="center" wrapText="1"/>
    </xf>
    <xf numFmtId="0" fontId="57" fillId="45" borderId="14" xfId="0" applyFont="1" applyFill="1" applyBorder="1" applyAlignment="1">
      <alignment horizontal="center" vertical="center" wrapText="1"/>
    </xf>
    <xf numFmtId="49" fontId="56" fillId="49" borderId="15" xfId="0" applyNumberFormat="1" applyFont="1" applyFill="1" applyBorder="1" applyAlignment="1">
      <alignment horizontal="right" vertical="center" wrapText="1"/>
    </xf>
    <xf numFmtId="49" fontId="56" fillId="49" borderId="33" xfId="0" applyNumberFormat="1" applyFont="1" applyFill="1" applyBorder="1" applyAlignment="1">
      <alignment horizontal="right" vertical="center" wrapText="1"/>
    </xf>
    <xf numFmtId="0" fontId="57" fillId="45" borderId="14" xfId="0" applyFont="1" applyFill="1" applyBorder="1" applyAlignment="1">
      <alignment vertical="center" wrapText="1"/>
    </xf>
    <xf numFmtId="0" fontId="56" fillId="49" borderId="14" xfId="0" applyFont="1" applyFill="1" applyBorder="1" applyAlignment="1">
      <alignment wrapText="1"/>
    </xf>
    <xf numFmtId="49" fontId="57" fillId="45" borderId="14" xfId="0" applyNumberFormat="1" applyFont="1" applyFill="1" applyBorder="1" applyAlignment="1">
      <alignment horizontal="center" vertical="center" wrapText="1"/>
    </xf>
    <xf numFmtId="49" fontId="56" fillId="55" borderId="14" xfId="0" applyNumberFormat="1" applyFont="1" applyFill="1" applyBorder="1" applyAlignment="1">
      <alignment horizontal="center" vertical="center" wrapText="1"/>
    </xf>
    <xf numFmtId="49" fontId="56" fillId="51" borderId="14" xfId="0" applyNumberFormat="1" applyFont="1" applyFill="1" applyBorder="1" applyAlignment="1">
      <alignment horizontal="center" vertical="center" wrapText="1"/>
    </xf>
    <xf numFmtId="49" fontId="56" fillId="49" borderId="14" xfId="0" applyNumberFormat="1" applyFont="1" applyFill="1" applyBorder="1" applyAlignment="1">
      <alignment horizontal="center" vertical="center" wrapText="1"/>
    </xf>
    <xf numFmtId="0" fontId="58" fillId="55" borderId="14" xfId="0" applyFont="1" applyFill="1" applyBorder="1" applyAlignment="1">
      <alignment horizontal="left" wrapText="1"/>
    </xf>
    <xf numFmtId="0" fontId="58" fillId="51" borderId="23" xfId="0" applyFont="1" applyFill="1" applyBorder="1" applyAlignment="1">
      <alignment horizontal="left" wrapText="1"/>
    </xf>
    <xf numFmtId="0" fontId="58" fillId="49" borderId="23" xfId="0" applyFont="1" applyFill="1" applyBorder="1" applyAlignment="1">
      <alignment horizontal="left" vertical="top" wrapText="1"/>
    </xf>
    <xf numFmtId="0" fontId="58" fillId="0" borderId="23" xfId="0" applyFont="1" applyFill="1" applyBorder="1" applyAlignment="1">
      <alignment horizontal="left" vertical="top" wrapText="1"/>
    </xf>
    <xf numFmtId="0" fontId="57" fillId="45" borderId="23" xfId="0" applyFont="1" applyFill="1" applyBorder="1" applyAlignment="1">
      <alignment horizontal="left" vertical="top" wrapText="1"/>
    </xf>
    <xf numFmtId="49" fontId="57" fillId="45" borderId="15" xfId="0" applyNumberFormat="1" applyFont="1" applyFill="1" applyBorder="1" applyAlignment="1">
      <alignment horizontal="left" vertical="center"/>
    </xf>
    <xf numFmtId="49" fontId="57" fillId="45" borderId="14" xfId="0" applyNumberFormat="1" applyFont="1" applyFill="1" applyBorder="1" applyAlignment="1">
      <alignment horizontal="center" vertical="center"/>
    </xf>
    <xf numFmtId="0" fontId="58" fillId="51" borderId="14" xfId="0" applyFont="1" applyFill="1" applyBorder="1" applyAlignment="1">
      <alignment horizontal="left" wrapText="1"/>
    </xf>
    <xf numFmtId="0" fontId="58" fillId="49" borderId="14" xfId="0" applyFont="1" applyFill="1" applyBorder="1" applyAlignment="1">
      <alignment horizontal="left" vertical="top" wrapText="1"/>
    </xf>
    <xf numFmtId="49" fontId="56" fillId="55" borderId="23" xfId="0" applyNumberFormat="1" applyFont="1" applyFill="1" applyBorder="1" applyAlignment="1">
      <alignment horizontal="center" vertical="center" wrapText="1"/>
    </xf>
    <xf numFmtId="0" fontId="56" fillId="56" borderId="14" xfId="0" applyFont="1" applyFill="1" applyBorder="1" applyAlignment="1">
      <alignment horizontal="left" vertical="top" wrapText="1"/>
    </xf>
    <xf numFmtId="49" fontId="56" fillId="56" borderId="15" xfId="0" applyNumberFormat="1" applyFont="1" applyFill="1" applyBorder="1" applyAlignment="1">
      <alignment horizontal="right" vertical="center" wrapText="1"/>
    </xf>
    <xf numFmtId="49" fontId="56" fillId="56" borderId="33" xfId="0" applyNumberFormat="1" applyFont="1" applyFill="1" applyBorder="1" applyAlignment="1">
      <alignment horizontal="right" vertical="center" wrapText="1"/>
    </xf>
    <xf numFmtId="49" fontId="56" fillId="56" borderId="16" xfId="0" applyNumberFormat="1" applyFont="1" applyFill="1" applyBorder="1" applyAlignment="1">
      <alignment horizontal="left" vertical="center" wrapText="1"/>
    </xf>
    <xf numFmtId="49" fontId="56" fillId="56" borderId="23" xfId="0" applyNumberFormat="1" applyFont="1" applyFill="1" applyBorder="1" applyAlignment="1">
      <alignment horizontal="center" vertical="center" wrapText="1"/>
    </xf>
    <xf numFmtId="0" fontId="56" fillId="57" borderId="15" xfId="0" applyFont="1" applyFill="1" applyBorder="1" applyAlignment="1">
      <alignment horizontal="left" vertical="top" wrapText="1"/>
    </xf>
    <xf numFmtId="49" fontId="56" fillId="57" borderId="15" xfId="0" applyNumberFormat="1" applyFont="1" applyFill="1" applyBorder="1" applyAlignment="1">
      <alignment horizontal="right" vertical="center" wrapText="1"/>
    </xf>
    <xf numFmtId="49" fontId="56" fillId="57" borderId="33" xfId="0" applyNumberFormat="1" applyFont="1" applyFill="1" applyBorder="1" applyAlignment="1">
      <alignment horizontal="right" vertical="center" wrapText="1"/>
    </xf>
    <xf numFmtId="49" fontId="56" fillId="57" borderId="16" xfId="0" applyNumberFormat="1" applyFont="1" applyFill="1" applyBorder="1" applyAlignment="1">
      <alignment horizontal="left" vertical="center" wrapText="1"/>
    </xf>
    <xf numFmtId="49" fontId="56" fillId="57" borderId="23" xfId="0" applyNumberFormat="1" applyFont="1" applyFill="1" applyBorder="1" applyAlignment="1">
      <alignment horizontal="center" vertical="center" wrapText="1"/>
    </xf>
    <xf numFmtId="49" fontId="56" fillId="51" borderId="23" xfId="0" applyNumberFormat="1" applyFont="1" applyFill="1" applyBorder="1" applyAlignment="1">
      <alignment horizontal="center" vertical="center" wrapText="1"/>
    </xf>
    <xf numFmtId="0" fontId="56" fillId="49" borderId="15" xfId="0" applyFont="1" applyFill="1" applyBorder="1" applyAlignment="1">
      <alignment horizontal="left" vertical="top" wrapText="1"/>
    </xf>
    <xf numFmtId="49" fontId="56" fillId="49" borderId="23" xfId="0" applyNumberFormat="1" applyFont="1" applyFill="1" applyBorder="1" applyAlignment="1">
      <alignment horizontal="center" vertical="center" wrapText="1"/>
    </xf>
    <xf numFmtId="0" fontId="58" fillId="49" borderId="39" xfId="0" applyFont="1" applyFill="1" applyBorder="1" applyAlignment="1">
      <alignment horizontal="left" vertical="top" wrapText="1"/>
    </xf>
    <xf numFmtId="49" fontId="57" fillId="45" borderId="23" xfId="0" applyNumberFormat="1" applyFont="1" applyFill="1" applyBorder="1" applyAlignment="1">
      <alignment horizontal="center" vertical="center"/>
    </xf>
    <xf numFmtId="49" fontId="56" fillId="55" borderId="15" xfId="0" applyNumberFormat="1" applyFont="1" applyFill="1" applyBorder="1" applyAlignment="1">
      <alignment horizontal="right" vertical="center"/>
    </xf>
    <xf numFmtId="0" fontId="56" fillId="55" borderId="14" xfId="0" applyFont="1" applyFill="1" applyBorder="1" applyAlignment="1">
      <alignment horizontal="justify" vertical="top" wrapText="1"/>
    </xf>
    <xf numFmtId="0" fontId="56" fillId="51" borderId="14" xfId="0" applyFont="1" applyFill="1" applyBorder="1" applyAlignment="1">
      <alignment horizontal="justify" vertical="top" wrapText="1"/>
    </xf>
    <xf numFmtId="0" fontId="56" fillId="49" borderId="14" xfId="0" applyFont="1" applyFill="1" applyBorder="1" applyAlignment="1">
      <alignment horizontal="justify" vertical="top" wrapText="1"/>
    </xf>
    <xf numFmtId="0" fontId="57" fillId="45" borderId="14" xfId="0" applyFont="1" applyFill="1" applyBorder="1" applyAlignment="1">
      <alignment vertical="top" wrapText="1"/>
    </xf>
    <xf numFmtId="0" fontId="56" fillId="58" borderId="14" xfId="0" applyFont="1" applyFill="1" applyBorder="1" applyAlignment="1">
      <alignment horizontal="left" vertical="top" wrapText="1"/>
    </xf>
    <xf numFmtId="49" fontId="56" fillId="58" borderId="15" xfId="0" applyNumberFormat="1" applyFont="1" applyFill="1" applyBorder="1" applyAlignment="1">
      <alignment horizontal="right" vertical="center" wrapText="1"/>
    </xf>
    <xf numFmtId="49" fontId="56" fillId="58" borderId="33" xfId="0" applyNumberFormat="1" applyFont="1" applyFill="1" applyBorder="1" applyAlignment="1">
      <alignment horizontal="right" vertical="center" wrapText="1"/>
    </xf>
    <xf numFmtId="49" fontId="56" fillId="58" borderId="16" xfId="0" applyNumberFormat="1" applyFont="1" applyFill="1" applyBorder="1" applyAlignment="1">
      <alignment horizontal="left" vertical="center" wrapText="1"/>
    </xf>
    <xf numFmtId="49" fontId="56" fillId="58" borderId="14" xfId="0" applyNumberFormat="1" applyFont="1" applyFill="1" applyBorder="1" applyAlignment="1">
      <alignment horizontal="center" vertical="center" wrapText="1"/>
    </xf>
    <xf numFmtId="49" fontId="56" fillId="55" borderId="14" xfId="0" applyNumberFormat="1" applyFont="1" applyFill="1" applyBorder="1" applyAlignment="1">
      <alignment horizontal="center" vertical="center"/>
    </xf>
    <xf numFmtId="49" fontId="56" fillId="51" borderId="14" xfId="0" applyNumberFormat="1" applyFont="1" applyFill="1" applyBorder="1" applyAlignment="1">
      <alignment horizontal="center" vertical="center"/>
    </xf>
    <xf numFmtId="0" fontId="44" fillId="45" borderId="15" xfId="0" applyFont="1" applyFill="1" applyBorder="1" applyAlignment="1">
      <alignment horizontal="justify" vertical="top" wrapText="1"/>
    </xf>
    <xf numFmtId="0" fontId="31" fillId="59" borderId="14" xfId="0" applyFont="1" applyFill="1" applyBorder="1" applyAlignment="1">
      <alignment horizontal="justify" vertical="top" wrapText="1"/>
    </xf>
    <xf numFmtId="49" fontId="56" fillId="59" borderId="15" xfId="0" applyNumberFormat="1" applyFont="1" applyFill="1" applyBorder="1" applyAlignment="1">
      <alignment horizontal="right" vertical="center" wrapText="1"/>
    </xf>
    <xf numFmtId="49" fontId="56" fillId="59" borderId="33" xfId="0" applyNumberFormat="1" applyFont="1" applyFill="1" applyBorder="1" applyAlignment="1">
      <alignment horizontal="right" vertical="center" wrapText="1"/>
    </xf>
    <xf numFmtId="49" fontId="56" fillId="59" borderId="16" xfId="0" applyNumberFormat="1" applyFont="1" applyFill="1" applyBorder="1" applyAlignment="1">
      <alignment horizontal="left" vertical="center" wrapText="1"/>
    </xf>
    <xf numFmtId="49" fontId="56" fillId="59" borderId="14" xfId="0" applyNumberFormat="1" applyFont="1" applyFill="1" applyBorder="1" applyAlignment="1">
      <alignment horizontal="center" vertical="center" wrapText="1"/>
    </xf>
    <xf numFmtId="0" fontId="37" fillId="49" borderId="14" xfId="0" applyFont="1" applyFill="1" applyBorder="1" applyAlignment="1">
      <alignment horizontal="justify" vertical="top" wrapText="1"/>
    </xf>
    <xf numFmtId="49" fontId="57" fillId="53" borderId="14" xfId="0" applyNumberFormat="1" applyFont="1" applyFill="1" applyBorder="1" applyAlignment="1">
      <alignment horizontal="center" vertical="center" wrapText="1"/>
    </xf>
    <xf numFmtId="0" fontId="47" fillId="0" borderId="0" xfId="72" applyFont="1">
      <alignment/>
      <protection/>
    </xf>
    <xf numFmtId="0" fontId="31" fillId="0" borderId="0" xfId="0" applyFont="1" applyFill="1" applyAlignment="1">
      <alignment/>
    </xf>
    <xf numFmtId="0" fontId="31" fillId="0" borderId="0" xfId="76" applyFont="1" applyFill="1" applyAlignment="1">
      <alignment vertical="top"/>
      <protection/>
    </xf>
    <xf numFmtId="0" fontId="0" fillId="0" borderId="0" xfId="71" applyFill="1">
      <alignment/>
      <protection/>
    </xf>
    <xf numFmtId="3" fontId="37" fillId="28" borderId="14" xfId="71" applyNumberFormat="1" applyFont="1" applyFill="1" applyBorder="1" applyAlignment="1">
      <alignment horizontal="center" vertical="center" wrapText="1"/>
      <protection/>
    </xf>
    <xf numFmtId="0" fontId="37" fillId="0" borderId="0" xfId="71" applyFont="1">
      <alignment/>
      <protection/>
    </xf>
    <xf numFmtId="183" fontId="37" fillId="0" borderId="0" xfId="71" applyNumberFormat="1" applyFont="1">
      <alignment/>
      <protection/>
    </xf>
    <xf numFmtId="183" fontId="38" fillId="0" borderId="0" xfId="71" applyNumberFormat="1" applyFont="1">
      <alignment/>
      <protection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183" fontId="26" fillId="3" borderId="23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wrapText="1"/>
    </xf>
    <xf numFmtId="49" fontId="24" fillId="30" borderId="14" xfId="0" applyNumberFormat="1" applyFont="1" applyFill="1" applyBorder="1" applyAlignment="1">
      <alignment horizontal="center" vertical="top"/>
    </xf>
    <xf numFmtId="49" fontId="24" fillId="0" borderId="14" xfId="0" applyNumberFormat="1" applyFont="1" applyBorder="1" applyAlignment="1">
      <alignment horizontal="center" vertical="top"/>
    </xf>
    <xf numFmtId="0" fontId="22" fillId="0" borderId="14" xfId="0" applyFont="1" applyBorder="1" applyAlignment="1">
      <alignment wrapText="1"/>
    </xf>
    <xf numFmtId="49" fontId="24" fillId="4" borderId="14" xfId="0" applyNumberFormat="1" applyFont="1" applyFill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30" borderId="14" xfId="0" applyNumberFormat="1" applyFont="1" applyFill="1" applyBorder="1" applyAlignment="1">
      <alignment horizontal="center"/>
    </xf>
    <xf numFmtId="0" fontId="22" fillId="0" borderId="14" xfId="73" applyFont="1" applyBorder="1" applyAlignment="1">
      <alignment horizontal="center" vertical="center" wrapText="1"/>
      <protection/>
    </xf>
    <xf numFmtId="0" fontId="22" fillId="0" borderId="14" xfId="73" applyFont="1" applyBorder="1" applyAlignment="1">
      <alignment horizontal="center" vertical="center"/>
      <protection/>
    </xf>
    <xf numFmtId="0" fontId="31" fillId="0" borderId="14" xfId="0" applyNumberFormat="1" applyFont="1" applyBorder="1" applyAlignment="1">
      <alignment horizontal="center" vertical="center" wrapText="1"/>
    </xf>
    <xf numFmtId="0" fontId="42" fillId="0" borderId="0" xfId="73" applyFont="1" applyAlignment="1">
      <alignment horizontal="center" vertical="center"/>
      <protection/>
    </xf>
    <xf numFmtId="49" fontId="31" fillId="0" borderId="14" xfId="0" applyNumberFormat="1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24" fillId="28" borderId="14" xfId="74" applyNumberFormat="1" applyFont="1" applyFill="1" applyBorder="1" applyAlignment="1">
      <alignment horizontal="center" vertical="center"/>
      <protection/>
    </xf>
    <xf numFmtId="0" fontId="24" fillId="37" borderId="14" xfId="74" applyFont="1" applyFill="1" applyBorder="1" applyAlignment="1">
      <alignment vertical="center" wrapText="1"/>
      <protection/>
    </xf>
    <xf numFmtId="3" fontId="24" fillId="37" borderId="14" xfId="75" applyNumberFormat="1" applyFont="1" applyFill="1" applyBorder="1" applyAlignment="1">
      <alignment vertical="center"/>
      <protection/>
    </xf>
    <xf numFmtId="49" fontId="24" fillId="37" borderId="14" xfId="74" applyNumberFormat="1" applyFont="1" applyFill="1" applyBorder="1" applyAlignment="1">
      <alignment horizontal="center" vertical="center"/>
      <protection/>
    </xf>
    <xf numFmtId="0" fontId="24" fillId="28" borderId="14" xfId="74" applyFont="1" applyFill="1" applyBorder="1" applyAlignment="1">
      <alignment vertical="center" wrapText="1"/>
      <protection/>
    </xf>
    <xf numFmtId="0" fontId="22" fillId="0" borderId="0" xfId="72" applyFont="1" applyAlignment="1">
      <alignment horizontal="left"/>
      <protection/>
    </xf>
    <xf numFmtId="0" fontId="48" fillId="0" borderId="0" xfId="73" applyFont="1" applyAlignment="1">
      <alignment horizontal="center" vertical="center"/>
      <protection/>
    </xf>
    <xf numFmtId="0" fontId="56" fillId="32" borderId="14" xfId="0" applyFont="1" applyFill="1" applyBorder="1" applyAlignment="1">
      <alignment horizontal="left" vertical="top" wrapText="1"/>
    </xf>
    <xf numFmtId="0" fontId="56" fillId="37" borderId="14" xfId="0" applyFont="1" applyFill="1" applyBorder="1" applyAlignment="1">
      <alignment horizontal="left" vertical="top" wrapText="1"/>
    </xf>
    <xf numFmtId="49" fontId="37" fillId="32" borderId="15" xfId="0" applyNumberFormat="1" applyFont="1" applyFill="1" applyBorder="1" applyAlignment="1">
      <alignment horizontal="right" vertical="center" wrapText="1"/>
    </xf>
    <xf numFmtId="49" fontId="37" fillId="32" borderId="16" xfId="0" applyNumberFormat="1" applyFont="1" applyFill="1" applyBorder="1" applyAlignment="1">
      <alignment vertical="center" wrapText="1"/>
    </xf>
    <xf numFmtId="49" fontId="37" fillId="37" borderId="15" xfId="0" applyNumberFormat="1" applyFont="1" applyFill="1" applyBorder="1" applyAlignment="1">
      <alignment horizontal="right" vertical="center" wrapText="1"/>
    </xf>
    <xf numFmtId="49" fontId="37" fillId="37" borderId="16" xfId="0" applyNumberFormat="1" applyFont="1" applyFill="1" applyBorder="1" applyAlignment="1">
      <alignment vertical="center" wrapText="1"/>
    </xf>
    <xf numFmtId="49" fontId="37" fillId="28" borderId="15" xfId="0" applyNumberFormat="1" applyFont="1" applyFill="1" applyBorder="1" applyAlignment="1">
      <alignment horizontal="right" vertical="center" wrapText="1"/>
    </xf>
    <xf numFmtId="49" fontId="37" fillId="28" borderId="16" xfId="0" applyNumberFormat="1" applyFont="1" applyFill="1" applyBorder="1" applyAlignment="1">
      <alignment vertical="center" wrapText="1"/>
    </xf>
    <xf numFmtId="49" fontId="31" fillId="37" borderId="14" xfId="88" applyNumberFormat="1" applyFont="1" applyFill="1" applyBorder="1" applyAlignment="1">
      <alignment horizontal="center" vertical="center" wrapText="1"/>
      <protection/>
    </xf>
    <xf numFmtId="49" fontId="31" fillId="37" borderId="15" xfId="88" applyNumberFormat="1" applyFont="1" applyFill="1" applyBorder="1" applyAlignment="1">
      <alignment horizontal="center" vertical="center" wrapText="1"/>
      <protection/>
    </xf>
    <xf numFmtId="49" fontId="31" fillId="37" borderId="16" xfId="78" applyNumberFormat="1" applyFont="1" applyFill="1" applyBorder="1" applyAlignment="1">
      <alignment horizontal="center" vertical="center" wrapText="1"/>
      <protection/>
    </xf>
    <xf numFmtId="183" fontId="31" fillId="37" borderId="14" xfId="78" applyNumberFormat="1" applyFont="1" applyFill="1" applyBorder="1" applyAlignment="1">
      <alignment horizontal="right" vertical="center" wrapText="1"/>
      <protection/>
    </xf>
    <xf numFmtId="0" fontId="26" fillId="37" borderId="0" xfId="78" applyFont="1" applyFill="1" applyAlignment="1">
      <alignment vertical="center"/>
      <protection/>
    </xf>
    <xf numFmtId="49" fontId="37" fillId="60" borderId="15" xfId="0" applyNumberFormat="1" applyFont="1" applyFill="1" applyBorder="1" applyAlignment="1">
      <alignment horizontal="right" vertical="center" wrapText="1"/>
    </xf>
    <xf numFmtId="49" fontId="37" fillId="60" borderId="16" xfId="0" applyNumberFormat="1" applyFont="1" applyFill="1" applyBorder="1" applyAlignment="1">
      <alignment vertical="center" wrapText="1"/>
    </xf>
    <xf numFmtId="0" fontId="37" fillId="0" borderId="14" xfId="71" applyNumberFormat="1" applyFont="1" applyFill="1" applyBorder="1" applyAlignment="1">
      <alignment horizontal="center" vertical="center" wrapText="1"/>
      <protection/>
    </xf>
    <xf numFmtId="3" fontId="24" fillId="32" borderId="14" xfId="75" applyNumberFormat="1" applyFont="1" applyFill="1" applyBorder="1" applyAlignment="1">
      <alignment vertical="center"/>
      <protection/>
    </xf>
    <xf numFmtId="49" fontId="44" fillId="45" borderId="14" xfId="88" applyNumberFormat="1" applyFont="1" applyFill="1" applyBorder="1" applyAlignment="1">
      <alignment horizontal="center" vertical="center" wrapText="1"/>
      <protection/>
    </xf>
    <xf numFmtId="49" fontId="44" fillId="45" borderId="15" xfId="88" applyNumberFormat="1" applyFont="1" applyFill="1" applyBorder="1" applyAlignment="1">
      <alignment horizontal="center" vertical="center" wrapText="1"/>
      <protection/>
    </xf>
    <xf numFmtId="49" fontId="37" fillId="45" borderId="15" xfId="0" applyNumberFormat="1" applyFont="1" applyFill="1" applyBorder="1" applyAlignment="1">
      <alignment horizontal="right" vertical="center" wrapText="1"/>
    </xf>
    <xf numFmtId="49" fontId="37" fillId="45" borderId="16" xfId="0" applyNumberFormat="1" applyFont="1" applyFill="1" applyBorder="1" applyAlignment="1">
      <alignment vertical="center" wrapText="1"/>
    </xf>
    <xf numFmtId="49" fontId="31" fillId="45" borderId="16" xfId="78" applyNumberFormat="1" applyFont="1" applyFill="1" applyBorder="1" applyAlignment="1">
      <alignment horizontal="center" vertical="center" wrapText="1"/>
      <protection/>
    </xf>
    <xf numFmtId="0" fontId="27" fillId="45" borderId="15" xfId="0" applyFont="1" applyFill="1" applyBorder="1" applyAlignment="1">
      <alignment horizontal="justify" vertical="top" wrapText="1"/>
    </xf>
    <xf numFmtId="49" fontId="27" fillId="45" borderId="14" xfId="0" applyNumberFormat="1" applyFont="1" applyFill="1" applyBorder="1" applyAlignment="1">
      <alignment horizontal="center" vertical="center" wrapText="1"/>
    </xf>
    <xf numFmtId="0" fontId="27" fillId="45" borderId="0" xfId="0" applyFont="1" applyFill="1" applyBorder="1" applyAlignment="1">
      <alignment horizontal="justify" vertical="top" wrapText="1"/>
    </xf>
    <xf numFmtId="0" fontId="37" fillId="50" borderId="15" xfId="0" applyFont="1" applyFill="1" applyBorder="1" applyAlignment="1">
      <alignment horizontal="justify" vertical="top" wrapText="1"/>
    </xf>
    <xf numFmtId="49" fontId="56" fillId="53" borderId="15" xfId="0" applyNumberFormat="1" applyFont="1" applyFill="1" applyBorder="1" applyAlignment="1">
      <alignment horizontal="right" vertical="center" wrapText="1"/>
    </xf>
    <xf numFmtId="49" fontId="56" fillId="53" borderId="33" xfId="0" applyNumberFormat="1" applyFont="1" applyFill="1" applyBorder="1" applyAlignment="1">
      <alignment horizontal="right" vertical="center" wrapText="1"/>
    </xf>
    <xf numFmtId="49" fontId="56" fillId="53" borderId="16" xfId="0" applyNumberFormat="1" applyFont="1" applyFill="1" applyBorder="1" applyAlignment="1">
      <alignment horizontal="left" vertical="center" wrapText="1"/>
    </xf>
    <xf numFmtId="0" fontId="56" fillId="53" borderId="14" xfId="0" applyFont="1" applyFill="1" applyBorder="1" applyAlignment="1">
      <alignment vertical="top" wrapText="1"/>
    </xf>
    <xf numFmtId="49" fontId="56" fillId="53" borderId="14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top" wrapText="1"/>
    </xf>
    <xf numFmtId="49" fontId="37" fillId="0" borderId="14" xfId="73" applyNumberFormat="1" applyFont="1" applyFill="1" applyBorder="1" applyAlignment="1">
      <alignment horizontal="center" vertical="top" wrapText="1"/>
      <protection/>
    </xf>
    <xf numFmtId="3" fontId="37" fillId="28" borderId="14" xfId="0" applyNumberFormat="1" applyFont="1" applyFill="1" applyBorder="1" applyAlignment="1">
      <alignment horizontal="right" vertical="center" wrapText="1"/>
    </xf>
    <xf numFmtId="3" fontId="27" fillId="0" borderId="14" xfId="0" applyNumberFormat="1" applyFont="1" applyFill="1" applyBorder="1" applyAlignment="1">
      <alignment horizontal="right" vertical="center" wrapText="1"/>
    </xf>
    <xf numFmtId="3" fontId="60" fillId="0" borderId="0" xfId="0" applyNumberFormat="1" applyFont="1" applyAlignment="1">
      <alignment vertical="center"/>
    </xf>
    <xf numFmtId="3" fontId="60" fillId="0" borderId="15" xfId="0" applyNumberFormat="1" applyFont="1" applyBorder="1" applyAlignment="1">
      <alignment vertical="center"/>
    </xf>
    <xf numFmtId="0" fontId="23" fillId="47" borderId="14" xfId="0" applyFont="1" applyFill="1" applyBorder="1" applyAlignment="1">
      <alignment vertical="center"/>
    </xf>
    <xf numFmtId="0" fontId="22" fillId="0" borderId="14" xfId="0" applyFont="1" applyBorder="1" applyAlignment="1">
      <alignment vertical="top" wrapText="1"/>
    </xf>
    <xf numFmtId="1" fontId="31" fillId="25" borderId="14" xfId="0" applyNumberFormat="1" applyFont="1" applyFill="1" applyBorder="1" applyAlignment="1">
      <alignment horizontal="center" vertical="center"/>
    </xf>
    <xf numFmtId="3" fontId="31" fillId="53" borderId="14" xfId="0" applyNumberFormat="1" applyFont="1" applyFill="1" applyBorder="1" applyAlignment="1">
      <alignment horizontal="center" vertical="center" wrapText="1"/>
    </xf>
    <xf numFmtId="0" fontId="22" fillId="53" borderId="14" xfId="0" applyFont="1" applyFill="1" applyBorder="1" applyAlignment="1">
      <alignment wrapText="1"/>
    </xf>
    <xf numFmtId="3" fontId="31" fillId="37" borderId="14" xfId="0" applyNumberFormat="1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vertical="center"/>
    </xf>
    <xf numFmtId="0" fontId="57" fillId="37" borderId="14" xfId="0" applyFont="1" applyFill="1" applyBorder="1" applyAlignment="1">
      <alignment horizontal="justify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right" vertical="center" wrapText="1"/>
    </xf>
    <xf numFmtId="49" fontId="37" fillId="0" borderId="13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righ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vertical="top" wrapText="1"/>
    </xf>
    <xf numFmtId="49" fontId="31" fillId="27" borderId="15" xfId="0" applyNumberFormat="1" applyFont="1" applyFill="1" applyBorder="1" applyAlignment="1">
      <alignment horizontal="right" vertical="center" wrapText="1"/>
    </xf>
    <xf numFmtId="49" fontId="31" fillId="27" borderId="16" xfId="0" applyNumberFormat="1" applyFont="1" applyFill="1" applyBorder="1" applyAlignment="1">
      <alignment vertical="center" wrapText="1"/>
    </xf>
    <xf numFmtId="49" fontId="31" fillId="28" borderId="16" xfId="78" applyNumberFormat="1" applyFont="1" applyFill="1" applyBorder="1" applyAlignment="1">
      <alignment horizontal="center" vertical="center" wrapText="1"/>
      <protection/>
    </xf>
    <xf numFmtId="2" fontId="37" fillId="0" borderId="15" xfId="88" applyNumberFormat="1" applyFont="1" applyFill="1" applyBorder="1" applyAlignment="1">
      <alignment horizontal="justify" vertical="top" wrapText="1"/>
      <protection/>
    </xf>
    <xf numFmtId="49" fontId="37" fillId="49" borderId="14" xfId="0" applyNumberFormat="1" applyFont="1" applyFill="1" applyBorder="1" applyAlignment="1">
      <alignment horizontal="center" vertical="center" wrapText="1"/>
    </xf>
    <xf numFmtId="49" fontId="37" fillId="49" borderId="12" xfId="0" applyNumberFormat="1" applyFont="1" applyFill="1" applyBorder="1" applyAlignment="1">
      <alignment horizontal="right" vertical="center" wrapText="1"/>
    </xf>
    <xf numFmtId="49" fontId="37" fillId="49" borderId="13" xfId="0" applyNumberFormat="1" applyFont="1" applyFill="1" applyBorder="1" applyAlignment="1">
      <alignment vertical="center" wrapText="1"/>
    </xf>
    <xf numFmtId="1" fontId="31" fillId="51" borderId="14" xfId="88" applyNumberFormat="1" applyFont="1" applyFill="1" applyBorder="1" applyAlignment="1">
      <alignment horizontal="right" vertical="center" wrapText="1"/>
      <protection/>
    </xf>
    <xf numFmtId="1" fontId="27" fillId="51" borderId="14" xfId="0" applyNumberFormat="1" applyFont="1" applyFill="1" applyBorder="1" applyAlignment="1">
      <alignment horizontal="right" vertical="center" wrapText="1"/>
    </xf>
    <xf numFmtId="0" fontId="37" fillId="28" borderId="0" xfId="0" applyFont="1" applyFill="1" applyBorder="1" applyAlignment="1">
      <alignment horizontal="justify" vertical="top" wrapText="1"/>
    </xf>
    <xf numFmtId="49" fontId="27" fillId="46" borderId="12" xfId="0" applyNumberFormat="1" applyFont="1" applyFill="1" applyBorder="1" applyAlignment="1">
      <alignment horizontal="center" vertical="center" wrapText="1"/>
    </xf>
    <xf numFmtId="49" fontId="31" fillId="53" borderId="16" xfId="88" applyNumberFormat="1" applyFont="1" applyFill="1" applyBorder="1" applyAlignment="1">
      <alignment horizontal="center" vertical="center" wrapText="1"/>
      <protection/>
    </xf>
    <xf numFmtId="49" fontId="31" fillId="53" borderId="14" xfId="88" applyNumberFormat="1" applyFont="1" applyFill="1" applyBorder="1" applyAlignment="1">
      <alignment horizontal="center" vertical="center" wrapText="1"/>
      <protection/>
    </xf>
    <xf numFmtId="49" fontId="31" fillId="53" borderId="15" xfId="88" applyNumberFormat="1" applyFont="1" applyFill="1" applyBorder="1" applyAlignment="1">
      <alignment horizontal="center" vertical="center" wrapText="1"/>
      <protection/>
    </xf>
    <xf numFmtId="0" fontId="28" fillId="51" borderId="0" xfId="88" applyFont="1" applyFill="1" applyAlignment="1">
      <alignment vertical="center"/>
      <protection/>
    </xf>
    <xf numFmtId="1" fontId="31" fillId="53" borderId="14" xfId="88" applyNumberFormat="1" applyFont="1" applyFill="1" applyBorder="1" applyAlignment="1">
      <alignment horizontal="right" vertical="center" wrapText="1"/>
      <protection/>
    </xf>
    <xf numFmtId="1" fontId="28" fillId="53" borderId="0" xfId="88" applyNumberFormat="1" applyFont="1" applyFill="1" applyAlignment="1">
      <alignment vertical="center"/>
      <protection/>
    </xf>
    <xf numFmtId="1" fontId="28" fillId="51" borderId="0" xfId="88" applyNumberFormat="1" applyFont="1" applyFill="1" applyAlignment="1">
      <alignment vertical="center"/>
      <protection/>
    </xf>
    <xf numFmtId="1" fontId="27" fillId="28" borderId="14" xfId="0" applyNumberFormat="1" applyFont="1" applyFill="1" applyBorder="1" applyAlignment="1">
      <alignment horizontal="right" vertical="center" wrapText="1"/>
    </xf>
    <xf numFmtId="1" fontId="28" fillId="28" borderId="0" xfId="88" applyNumberFormat="1" applyFont="1" applyFill="1" applyAlignment="1">
      <alignment vertical="center"/>
      <protection/>
    </xf>
    <xf numFmtId="0" fontId="37" fillId="53" borderId="14" xfId="0" applyFont="1" applyFill="1" applyBorder="1" applyAlignment="1">
      <alignment horizontal="justify" vertical="top" wrapText="1"/>
    </xf>
    <xf numFmtId="49" fontId="56" fillId="53" borderId="33" xfId="0" applyNumberFormat="1" applyFont="1" applyFill="1" applyBorder="1" applyAlignment="1">
      <alignment horizontal="right" vertical="center"/>
    </xf>
    <xf numFmtId="3" fontId="31" fillId="53" borderId="14" xfId="88" applyNumberFormat="1" applyFont="1" applyFill="1" applyBorder="1" applyAlignment="1">
      <alignment horizontal="right" vertical="center" wrapText="1"/>
      <protection/>
    </xf>
    <xf numFmtId="0" fontId="37" fillId="55" borderId="14" xfId="0" applyFont="1" applyFill="1" applyBorder="1" applyAlignment="1">
      <alignment horizontal="justify" vertical="top" wrapText="1"/>
    </xf>
    <xf numFmtId="0" fontId="56" fillId="0" borderId="15" xfId="0" applyFont="1" applyFill="1" applyBorder="1" applyAlignment="1">
      <alignment horizontal="left" vertical="top" wrapText="1"/>
    </xf>
    <xf numFmtId="49" fontId="37" fillId="0" borderId="11" xfId="0" applyNumberFormat="1" applyFont="1" applyFill="1" applyBorder="1" applyAlignment="1">
      <alignment horizontal="right" vertical="center" wrapText="1"/>
    </xf>
    <xf numFmtId="49" fontId="56" fillId="0" borderId="15" xfId="0" applyNumberFormat="1" applyFont="1" applyFill="1" applyBorder="1" applyAlignment="1">
      <alignment horizontal="left" vertical="center"/>
    </xf>
    <xf numFmtId="49" fontId="56" fillId="0" borderId="33" xfId="0" applyNumberFormat="1" applyFont="1" applyFill="1" applyBorder="1" applyAlignment="1">
      <alignment horizontal="left" vertical="center"/>
    </xf>
    <xf numFmtId="49" fontId="56" fillId="0" borderId="16" xfId="0" applyNumberFormat="1" applyFont="1" applyFill="1" applyBorder="1" applyAlignment="1">
      <alignment horizontal="left" vertical="center"/>
    </xf>
    <xf numFmtId="49" fontId="56" fillId="0" borderId="14" xfId="0" applyNumberFormat="1" applyFont="1" applyFill="1" applyBorder="1" applyAlignment="1">
      <alignment horizontal="center" vertical="center"/>
    </xf>
    <xf numFmtId="0" fontId="61" fillId="45" borderId="19" xfId="0" applyFont="1" applyFill="1" applyBorder="1" applyAlignment="1">
      <alignment horizontal="left" vertical="top" wrapText="1"/>
    </xf>
    <xf numFmtId="49" fontId="56" fillId="45" borderId="14" xfId="0" applyNumberFormat="1" applyFont="1" applyFill="1" applyBorder="1" applyAlignment="1">
      <alignment horizontal="center" vertical="center" wrapText="1"/>
    </xf>
    <xf numFmtId="2" fontId="31" fillId="55" borderId="15" xfId="88" applyNumberFormat="1" applyFont="1" applyFill="1" applyBorder="1" applyAlignment="1">
      <alignment horizontal="justify" vertical="top" wrapText="1"/>
      <protection/>
    </xf>
    <xf numFmtId="0" fontId="37" fillId="28" borderId="24" xfId="0" applyFont="1" applyFill="1" applyBorder="1" applyAlignment="1">
      <alignment horizontal="justify" vertical="top" wrapText="1"/>
    </xf>
    <xf numFmtId="0" fontId="58" fillId="28" borderId="14" xfId="0" applyFont="1" applyFill="1" applyBorder="1" applyAlignment="1">
      <alignment horizontal="left" wrapText="1"/>
    </xf>
    <xf numFmtId="0" fontId="57" fillId="28" borderId="14" xfId="0" applyFont="1" applyFill="1" applyBorder="1" applyAlignment="1">
      <alignment horizontal="left" vertical="top" wrapText="1"/>
    </xf>
    <xf numFmtId="49" fontId="57" fillId="28" borderId="15" xfId="0" applyNumberFormat="1" applyFont="1" applyFill="1" applyBorder="1" applyAlignment="1">
      <alignment horizontal="right" vertical="center"/>
    </xf>
    <xf numFmtId="49" fontId="57" fillId="28" borderId="33" xfId="0" applyNumberFormat="1" applyFont="1" applyFill="1" applyBorder="1" applyAlignment="1">
      <alignment horizontal="right" vertical="center"/>
    </xf>
    <xf numFmtId="49" fontId="57" fillId="28" borderId="16" xfId="0" applyNumberFormat="1" applyFont="1" applyFill="1" applyBorder="1" applyAlignment="1">
      <alignment horizontal="left" vertical="center"/>
    </xf>
    <xf numFmtId="49" fontId="57" fillId="28" borderId="23" xfId="0" applyNumberFormat="1" applyFont="1" applyFill="1" applyBorder="1" applyAlignment="1">
      <alignment horizontal="center" vertical="center"/>
    </xf>
    <xf numFmtId="0" fontId="37" fillId="28" borderId="15" xfId="0" applyFont="1" applyFill="1" applyBorder="1" applyAlignment="1">
      <alignment horizontal="justify" vertical="top" wrapText="1"/>
    </xf>
    <xf numFmtId="2" fontId="31" fillId="28" borderId="15" xfId="88" applyNumberFormat="1" applyFont="1" applyFill="1" applyBorder="1" applyAlignment="1">
      <alignment horizontal="justify" vertical="top" wrapText="1"/>
      <protection/>
    </xf>
    <xf numFmtId="49" fontId="56" fillId="45" borderId="14" xfId="0" applyNumberFormat="1" applyFont="1" applyFill="1" applyBorder="1" applyAlignment="1">
      <alignment horizontal="center" vertical="center"/>
    </xf>
    <xf numFmtId="3" fontId="44" fillId="46" borderId="14" xfId="0" applyNumberFormat="1" applyFont="1" applyFill="1" applyBorder="1" applyAlignment="1">
      <alignment horizontal="right" vertical="center" wrapText="1"/>
    </xf>
    <xf numFmtId="0" fontId="37" fillId="55" borderId="16" xfId="0" applyFont="1" applyFill="1" applyBorder="1" applyAlignment="1">
      <alignment horizontal="justify" vertical="top" wrapText="1"/>
    </xf>
    <xf numFmtId="3" fontId="31" fillId="55" borderId="14" xfId="88" applyNumberFormat="1" applyFont="1" applyFill="1" applyBorder="1" applyAlignment="1">
      <alignment horizontal="right" vertical="center" wrapText="1"/>
      <protection/>
    </xf>
    <xf numFmtId="0" fontId="37" fillId="28" borderId="16" xfId="0" applyFont="1" applyFill="1" applyBorder="1" applyAlignment="1">
      <alignment horizontal="justify" vertical="top" wrapText="1"/>
    </xf>
    <xf numFmtId="0" fontId="22" fillId="0" borderId="14" xfId="0" applyFont="1" applyBorder="1" applyAlignment="1">
      <alignment vertical="center"/>
    </xf>
    <xf numFmtId="0" fontId="56" fillId="49" borderId="15" xfId="0" applyFont="1" applyFill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6" fillId="49" borderId="33" xfId="0" applyFont="1" applyFill="1" applyBorder="1" applyAlignment="1">
      <alignment vertical="center" wrapText="1"/>
    </xf>
    <xf numFmtId="0" fontId="56" fillId="0" borderId="33" xfId="0" applyFont="1" applyBorder="1" applyAlignment="1">
      <alignment vertical="center" wrapText="1"/>
    </xf>
    <xf numFmtId="3" fontId="56" fillId="0" borderId="33" xfId="0" applyNumberFormat="1" applyFont="1" applyBorder="1" applyAlignment="1">
      <alignment vertical="center" wrapText="1"/>
    </xf>
    <xf numFmtId="0" fontId="27" fillId="46" borderId="14" xfId="0" applyFont="1" applyFill="1" applyBorder="1" applyAlignment="1">
      <alignment horizontal="justify" vertical="top" wrapText="1"/>
    </xf>
    <xf numFmtId="0" fontId="56" fillId="28" borderId="14" xfId="69" applyFont="1" applyFill="1" applyBorder="1" applyAlignment="1">
      <alignment horizontal="left" vertical="top" wrapText="1"/>
      <protection/>
    </xf>
    <xf numFmtId="0" fontId="37" fillId="0" borderId="0" xfId="0" applyFont="1" applyFill="1" applyBorder="1" applyAlignment="1">
      <alignment horizontal="justify" vertical="top" wrapText="1"/>
    </xf>
    <xf numFmtId="0" fontId="31" fillId="0" borderId="14" xfId="0" applyFont="1" applyBorder="1" applyAlignment="1">
      <alignment horizontal="left" vertical="top" wrapText="1"/>
    </xf>
    <xf numFmtId="49" fontId="56" fillId="0" borderId="14" xfId="0" applyNumberFormat="1" applyFont="1" applyBorder="1" applyAlignment="1">
      <alignment horizontal="center" vertical="center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28" borderId="15" xfId="0" applyNumberFormat="1" applyFont="1" applyFill="1" applyBorder="1" applyAlignment="1">
      <alignment horizontal="right" vertical="center" wrapText="1"/>
    </xf>
    <xf numFmtId="0" fontId="37" fillId="0" borderId="0" xfId="73" applyFont="1" applyAlignment="1">
      <alignment horizontal="right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right" vertical="center" wrapText="1"/>
    </xf>
    <xf numFmtId="0" fontId="22" fillId="24" borderId="13" xfId="0" applyFont="1" applyFill="1" applyBorder="1" applyAlignment="1">
      <alignment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183" fontId="22" fillId="24" borderId="11" xfId="0" applyNumberFormat="1" applyFont="1" applyFill="1" applyBorder="1" applyAlignment="1">
      <alignment horizontal="center" vertical="center" wrapText="1"/>
    </xf>
    <xf numFmtId="49" fontId="57" fillId="61" borderId="14" xfId="0" applyNumberFormat="1" applyFont="1" applyFill="1" applyBorder="1" applyAlignment="1">
      <alignment horizontal="center" vertical="center" wrapText="1"/>
    </xf>
    <xf numFmtId="49" fontId="57" fillId="28" borderId="14" xfId="0" applyNumberFormat="1" applyFont="1" applyFill="1" applyBorder="1" applyAlignment="1">
      <alignment horizontal="center" vertical="center" wrapText="1"/>
    </xf>
    <xf numFmtId="49" fontId="27" fillId="46" borderId="14" xfId="0" applyNumberFormat="1" applyFont="1" applyFill="1" applyBorder="1" applyAlignment="1">
      <alignment horizontal="center" vertical="center" wrapText="1"/>
    </xf>
    <xf numFmtId="0" fontId="27" fillId="46" borderId="15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horizontal="center" vertical="center" wrapText="1"/>
    </xf>
    <xf numFmtId="0" fontId="44" fillId="46" borderId="14" xfId="0" applyFont="1" applyFill="1" applyBorder="1" applyAlignment="1">
      <alignment horizontal="justify" vertical="top" wrapText="1"/>
    </xf>
    <xf numFmtId="49" fontId="44" fillId="28" borderId="16" xfId="78" applyNumberFormat="1" applyFont="1" applyFill="1" applyBorder="1" applyAlignment="1">
      <alignment horizontal="center" vertical="center" wrapText="1"/>
      <protection/>
    </xf>
    <xf numFmtId="0" fontId="27" fillId="45" borderId="14" xfId="0" applyFont="1" applyFill="1" applyBorder="1" applyAlignment="1">
      <alignment horizontal="justify" vertical="top" wrapText="1"/>
    </xf>
    <xf numFmtId="49" fontId="27" fillId="45" borderId="15" xfId="0" applyNumberFormat="1" applyFont="1" applyFill="1" applyBorder="1" applyAlignment="1">
      <alignment horizontal="center" vertical="center" wrapText="1"/>
    </xf>
    <xf numFmtId="0" fontId="27" fillId="45" borderId="34" xfId="0" applyFont="1" applyFill="1" applyBorder="1" applyAlignment="1">
      <alignment horizontal="right" vertical="center" wrapText="1"/>
    </xf>
    <xf numFmtId="49" fontId="27" fillId="45" borderId="35" xfId="0" applyNumberFormat="1" applyFont="1" applyFill="1" applyBorder="1" applyAlignment="1">
      <alignment vertical="center" wrapText="1"/>
    </xf>
    <xf numFmtId="49" fontId="27" fillId="45" borderId="16" xfId="0" applyNumberFormat="1" applyFont="1" applyFill="1" applyBorder="1" applyAlignment="1">
      <alignment horizontal="center" vertical="center" wrapText="1"/>
    </xf>
    <xf numFmtId="49" fontId="27" fillId="46" borderId="16" xfId="0" applyNumberFormat="1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justify" vertical="top" wrapText="1"/>
    </xf>
    <xf numFmtId="0" fontId="58" fillId="28" borderId="14" xfId="0" applyFont="1" applyFill="1" applyBorder="1" applyAlignment="1">
      <alignment horizontal="left" vertical="top" wrapText="1"/>
    </xf>
    <xf numFmtId="0" fontId="37" fillId="28" borderId="22" xfId="0" applyFont="1" applyFill="1" applyBorder="1" applyAlignment="1">
      <alignment horizontal="justify" vertical="top" wrapText="1"/>
    </xf>
    <xf numFmtId="0" fontId="37" fillId="28" borderId="15" xfId="0" applyFont="1" applyFill="1" applyBorder="1" applyAlignment="1">
      <alignment horizontal="right" vertical="center" wrapText="1"/>
    </xf>
    <xf numFmtId="0" fontId="31" fillId="28" borderId="14" xfId="0" applyFont="1" applyFill="1" applyBorder="1" applyAlignment="1">
      <alignment horizontal="left" vertical="top" wrapText="1"/>
    </xf>
    <xf numFmtId="0" fontId="58" fillId="28" borderId="36" xfId="0" applyFont="1" applyFill="1" applyBorder="1" applyAlignment="1">
      <alignment horizontal="left" vertical="top" wrapText="1"/>
    </xf>
    <xf numFmtId="49" fontId="27" fillId="46" borderId="15" xfId="0" applyNumberFormat="1" applyFont="1" applyFill="1" applyBorder="1" applyAlignment="1">
      <alignment horizontal="center" vertical="center" wrapText="1"/>
    </xf>
    <xf numFmtId="0" fontId="58" fillId="28" borderId="37" xfId="0" applyFont="1" applyFill="1" applyBorder="1" applyAlignment="1">
      <alignment horizontal="left" vertical="top" wrapText="1"/>
    </xf>
    <xf numFmtId="49" fontId="27" fillId="46" borderId="13" xfId="0" applyNumberFormat="1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justify" vertical="top" wrapText="1"/>
    </xf>
    <xf numFmtId="0" fontId="37" fillId="0" borderId="0" xfId="0" applyFont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23" fillId="28" borderId="0" xfId="0" applyFont="1" applyFill="1" applyAlignment="1">
      <alignment vertical="center" wrapText="1"/>
    </xf>
    <xf numFmtId="3" fontId="27" fillId="46" borderId="14" xfId="0" applyNumberFormat="1" applyFont="1" applyFill="1" applyBorder="1" applyAlignment="1">
      <alignment horizontal="right" vertical="center" wrapText="1"/>
    </xf>
    <xf numFmtId="0" fontId="24" fillId="45" borderId="0" xfId="78" applyFont="1" applyFill="1" applyAlignment="1">
      <alignment vertical="center"/>
      <protection/>
    </xf>
    <xf numFmtId="0" fontId="37" fillId="0" borderId="0" xfId="73" applyFont="1">
      <alignment/>
      <protection/>
    </xf>
    <xf numFmtId="0" fontId="37" fillId="0" borderId="0" xfId="73" applyFont="1" applyAlignment="1">
      <alignment horizontal="left"/>
      <protection/>
    </xf>
    <xf numFmtId="0" fontId="22" fillId="0" borderId="0" xfId="73" applyFont="1">
      <alignment/>
      <protection/>
    </xf>
    <xf numFmtId="0" fontId="22" fillId="0" borderId="0" xfId="73" applyFont="1" applyAlignment="1">
      <alignment horizontal="right"/>
      <protection/>
    </xf>
    <xf numFmtId="0" fontId="26" fillId="0" borderId="14" xfId="73" applyFont="1" applyBorder="1" applyAlignment="1">
      <alignment horizontal="center" vertical="center" wrapText="1"/>
      <protection/>
    </xf>
    <xf numFmtId="0" fontId="34" fillId="0" borderId="0" xfId="73" applyFont="1">
      <alignment/>
      <protection/>
    </xf>
    <xf numFmtId="0" fontId="24" fillId="0" borderId="0" xfId="73" applyFont="1" applyAlignment="1">
      <alignment horizontal="center"/>
      <protection/>
    </xf>
    <xf numFmtId="0" fontId="24" fillId="0" borderId="0" xfId="73" applyFont="1" applyAlignment="1">
      <alignment horizontal="left"/>
      <protection/>
    </xf>
    <xf numFmtId="183" fontId="24" fillId="0" borderId="0" xfId="73" applyNumberFormat="1" applyFont="1">
      <alignment/>
      <protection/>
    </xf>
    <xf numFmtId="0" fontId="24" fillId="0" borderId="0" xfId="73" applyFont="1" applyAlignment="1">
      <alignment horizontal="right"/>
      <protection/>
    </xf>
    <xf numFmtId="0" fontId="43" fillId="0" borderId="0" xfId="73" applyFont="1" applyAlignment="1">
      <alignment horizontal="center"/>
      <protection/>
    </xf>
    <xf numFmtId="0" fontId="43" fillId="0" borderId="0" xfId="73" applyFont="1" applyAlignment="1">
      <alignment horizontal="left"/>
      <protection/>
    </xf>
    <xf numFmtId="183" fontId="25" fillId="0" borderId="0" xfId="73" applyNumberFormat="1" applyFont="1">
      <alignment/>
      <protection/>
    </xf>
    <xf numFmtId="0" fontId="35" fillId="0" borderId="0" xfId="73" applyFont="1">
      <alignment/>
      <protection/>
    </xf>
    <xf numFmtId="0" fontId="37" fillId="0" borderId="16" xfId="0" applyFont="1" applyFill="1" applyBorder="1" applyAlignment="1">
      <alignment horizontal="justify" vertical="top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0" fontId="58" fillId="28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0" fontId="38" fillId="0" borderId="15" xfId="71" applyFont="1" applyBorder="1" applyAlignment="1">
      <alignment horizontal="center" vertical="center" wrapText="1"/>
      <protection/>
    </xf>
    <xf numFmtId="0" fontId="38" fillId="0" borderId="33" xfId="71" applyFont="1" applyBorder="1" applyAlignment="1">
      <alignment horizontal="center" vertical="center" wrapText="1"/>
      <protection/>
    </xf>
    <xf numFmtId="0" fontId="38" fillId="0" borderId="16" xfId="71" applyFont="1" applyBorder="1" applyAlignment="1">
      <alignment horizontal="center" vertical="center" wrapText="1"/>
      <protection/>
    </xf>
    <xf numFmtId="183" fontId="49" fillId="0" borderId="14" xfId="71" applyNumberFormat="1" applyFont="1" applyBorder="1" applyAlignment="1">
      <alignment horizontal="center" vertical="center" wrapText="1"/>
      <protection/>
    </xf>
    <xf numFmtId="0" fontId="62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vertical="top"/>
    </xf>
    <xf numFmtId="0" fontId="0" fillId="0" borderId="14" xfId="71" applyBorder="1">
      <alignment/>
      <protection/>
    </xf>
    <xf numFmtId="183" fontId="38" fillId="0" borderId="14" xfId="71" applyNumberFormat="1" applyFont="1" applyBorder="1" applyAlignment="1">
      <alignment horizontal="center" vertical="center" wrapText="1"/>
      <protection/>
    </xf>
    <xf numFmtId="0" fontId="38" fillId="0" borderId="33" xfId="71" applyFont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56" fillId="0" borderId="0" xfId="0" applyFont="1" applyAlignment="1">
      <alignment horizontal="right"/>
    </xf>
    <xf numFmtId="0" fontId="56" fillId="0" borderId="14" xfId="0" applyFont="1" applyBorder="1" applyAlignment="1">
      <alignment vertical="center" wrapText="1"/>
    </xf>
    <xf numFmtId="3" fontId="56" fillId="0" borderId="14" xfId="0" applyNumberFormat="1" applyFont="1" applyBorder="1" applyAlignment="1">
      <alignment horizontal="center" vertical="center" wrapText="1"/>
    </xf>
    <xf numFmtId="0" fontId="57" fillId="43" borderId="14" xfId="0" applyFont="1" applyFill="1" applyBorder="1" applyAlignment="1">
      <alignment horizontal="center" vertical="center" wrapText="1"/>
    </xf>
    <xf numFmtId="0" fontId="57" fillId="43" borderId="14" xfId="0" applyFont="1" applyFill="1" applyBorder="1" applyAlignment="1">
      <alignment vertical="center" wrapText="1"/>
    </xf>
    <xf numFmtId="3" fontId="57" fillId="43" borderId="14" xfId="0" applyNumberFormat="1" applyFont="1" applyFill="1" applyBorder="1" applyAlignment="1">
      <alignment horizontal="center" vertical="center" wrapText="1"/>
    </xf>
    <xf numFmtId="0" fontId="54" fillId="0" borderId="0" xfId="69">
      <alignment/>
      <protection/>
    </xf>
    <xf numFmtId="0" fontId="59" fillId="0" borderId="0" xfId="69" applyFont="1">
      <alignment/>
      <protection/>
    </xf>
    <xf numFmtId="0" fontId="59" fillId="0" borderId="0" xfId="69" applyFont="1" applyAlignment="1">
      <alignment vertical="center"/>
      <protection/>
    </xf>
    <xf numFmtId="0" fontId="59" fillId="0" borderId="0" xfId="69" applyFont="1" applyAlignment="1">
      <alignment horizontal="left" vertical="center"/>
      <protection/>
    </xf>
    <xf numFmtId="178" fontId="54" fillId="0" borderId="0" xfId="69" applyNumberFormat="1" applyAlignment="1">
      <alignment vertical="top" wrapText="1"/>
      <protection/>
    </xf>
    <xf numFmtId="0" fontId="54" fillId="0" borderId="0" xfId="69" applyAlignment="1">
      <alignment horizontal="right" vertical="center" wrapText="1"/>
      <protection/>
    </xf>
    <xf numFmtId="3" fontId="63" fillId="0" borderId="36" xfId="69" applyNumberFormat="1" applyFont="1" applyBorder="1" applyAlignment="1">
      <alignment vertical="top" wrapText="1"/>
      <protection/>
    </xf>
    <xf numFmtId="3" fontId="54" fillId="0" borderId="36" xfId="69" applyNumberFormat="1" applyBorder="1" applyAlignment="1">
      <alignment vertical="top" wrapText="1"/>
      <protection/>
    </xf>
    <xf numFmtId="49" fontId="54" fillId="0" borderId="0" xfId="69" applyNumberFormat="1" applyAlignment="1">
      <alignment horizontal="right" vertical="center" wrapText="1"/>
      <protection/>
    </xf>
    <xf numFmtId="49" fontId="53" fillId="0" borderId="36" xfId="69" applyNumberFormat="1" applyFont="1" applyBorder="1" applyAlignment="1">
      <alignment vertical="top" wrapText="1"/>
      <protection/>
    </xf>
    <xf numFmtId="0" fontId="53" fillId="0" borderId="36" xfId="69" applyFont="1" applyBorder="1" applyAlignment="1">
      <alignment horizontal="center" vertical="top" wrapText="1"/>
      <protection/>
    </xf>
    <xf numFmtId="3" fontId="53" fillId="0" borderId="36" xfId="69" applyNumberFormat="1" applyFont="1" applyBorder="1" applyAlignment="1">
      <alignment vertical="top" wrapText="1"/>
      <protection/>
    </xf>
    <xf numFmtId="0" fontId="59" fillId="0" borderId="36" xfId="69" applyFont="1" applyBorder="1" applyAlignment="1">
      <alignment vertical="top" wrapText="1"/>
      <protection/>
    </xf>
    <xf numFmtId="0" fontId="64" fillId="0" borderId="36" xfId="69" applyFont="1" applyBorder="1" applyAlignment="1">
      <alignment vertical="top" wrapText="1"/>
      <protection/>
    </xf>
    <xf numFmtId="0" fontId="62" fillId="0" borderId="36" xfId="69" applyFont="1" applyBorder="1" applyAlignment="1">
      <alignment horizontal="center" vertical="top" wrapText="1"/>
      <protection/>
    </xf>
    <xf numFmtId="3" fontId="59" fillId="0" borderId="36" xfId="69" applyNumberFormat="1" applyFont="1" applyBorder="1" applyAlignment="1">
      <alignment vertical="top" wrapText="1"/>
      <protection/>
    </xf>
    <xf numFmtId="49" fontId="59" fillId="0" borderId="36" xfId="69" applyNumberFormat="1" applyFont="1" applyBorder="1" applyAlignment="1">
      <alignment horizontal="center" vertical="top" wrapText="1"/>
      <protection/>
    </xf>
    <xf numFmtId="3" fontId="63" fillId="62" borderId="36" xfId="69" applyNumberFormat="1" applyFont="1" applyFill="1" applyBorder="1" applyAlignment="1">
      <alignment vertical="top" wrapText="1"/>
      <protection/>
    </xf>
    <xf numFmtId="3" fontId="63" fillId="63" borderId="36" xfId="69" applyNumberFormat="1" applyFont="1" applyFill="1" applyBorder="1" applyAlignment="1">
      <alignment vertical="top" wrapText="1"/>
      <protection/>
    </xf>
    <xf numFmtId="0" fontId="65" fillId="55" borderId="36" xfId="69" applyFont="1" applyFill="1" applyBorder="1" applyAlignment="1">
      <alignment vertical="top" wrapText="1"/>
      <protection/>
    </xf>
    <xf numFmtId="0" fontId="63" fillId="55" borderId="36" xfId="69" applyFont="1" applyFill="1" applyBorder="1" applyAlignment="1">
      <alignment horizontal="center" vertical="top" wrapText="1"/>
      <protection/>
    </xf>
    <xf numFmtId="49" fontId="65" fillId="55" borderId="36" xfId="69" applyNumberFormat="1" applyFont="1" applyFill="1" applyBorder="1" applyAlignment="1">
      <alignment vertical="top" wrapText="1"/>
      <protection/>
    </xf>
    <xf numFmtId="3" fontId="63" fillId="55" borderId="36" xfId="69" applyNumberFormat="1" applyFont="1" applyFill="1" applyBorder="1" applyAlignment="1">
      <alignment vertical="top" wrapText="1"/>
      <protection/>
    </xf>
    <xf numFmtId="49" fontId="63" fillId="55" borderId="36" xfId="69" applyNumberFormat="1" applyFont="1" applyFill="1" applyBorder="1" applyAlignment="1">
      <alignment vertical="top" wrapText="1"/>
      <protection/>
    </xf>
    <xf numFmtId="49" fontId="63" fillId="55" borderId="36" xfId="69" applyNumberFormat="1" applyFont="1" applyFill="1" applyBorder="1" applyAlignment="1">
      <alignment vertical="top" wrapText="1"/>
      <protection/>
    </xf>
    <xf numFmtId="0" fontId="61" fillId="55" borderId="36" xfId="69" applyFont="1" applyFill="1" applyBorder="1" applyAlignment="1">
      <alignment vertical="top" wrapText="1"/>
      <protection/>
    </xf>
    <xf numFmtId="0" fontId="56" fillId="0" borderId="36" xfId="69" applyFont="1" applyBorder="1" applyAlignment="1">
      <alignment horizontal="center" vertical="center" wrapText="1"/>
      <protection/>
    </xf>
    <xf numFmtId="49" fontId="56" fillId="0" borderId="36" xfId="69" applyNumberFormat="1" applyFont="1" applyBorder="1" applyAlignment="1">
      <alignment horizontal="center" vertical="center" wrapText="1"/>
      <protection/>
    </xf>
    <xf numFmtId="3" fontId="63" fillId="28" borderId="36" xfId="69" applyNumberFormat="1" applyFont="1" applyFill="1" applyBorder="1" applyAlignment="1">
      <alignment vertical="top" wrapText="1"/>
      <protection/>
    </xf>
    <xf numFmtId="0" fontId="53" fillId="28" borderId="36" xfId="69" applyFont="1" applyFill="1" applyBorder="1" applyAlignment="1">
      <alignment horizontal="center" vertical="top" wrapText="1"/>
      <protection/>
    </xf>
    <xf numFmtId="0" fontId="54" fillId="0" borderId="0" xfId="69" applyAlignment="1">
      <alignment horizontal="left"/>
      <protection/>
    </xf>
    <xf numFmtId="0" fontId="0" fillId="0" borderId="0" xfId="0" applyAlignment="1">
      <alignment horizontal="left"/>
    </xf>
    <xf numFmtId="0" fontId="37" fillId="24" borderId="38" xfId="0" applyFont="1" applyFill="1" applyBorder="1" applyAlignment="1">
      <alignment horizontal="justify" vertical="top" wrapText="1"/>
    </xf>
    <xf numFmtId="0" fontId="58" fillId="0" borderId="14" xfId="0" applyFont="1" applyBorder="1" applyAlignment="1">
      <alignment vertical="top" wrapText="1"/>
    </xf>
    <xf numFmtId="0" fontId="56" fillId="0" borderId="16" xfId="0" applyFont="1" applyBorder="1" applyAlignment="1">
      <alignment vertical="center" wrapText="1"/>
    </xf>
    <xf numFmtId="0" fontId="56" fillId="45" borderId="15" xfId="0" applyFont="1" applyFill="1" applyBorder="1" applyAlignment="1">
      <alignment vertical="center" wrapText="1"/>
    </xf>
    <xf numFmtId="0" fontId="56" fillId="45" borderId="16" xfId="0" applyFont="1" applyFill="1" applyBorder="1" applyAlignment="1">
      <alignment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28" borderId="15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37" fillId="0" borderId="14" xfId="0" applyFont="1" applyBorder="1" applyAlignment="1">
      <alignment horizontal="left" vertical="center" wrapText="1"/>
    </xf>
    <xf numFmtId="0" fontId="0" fillId="0" borderId="0" xfId="73" applyAlignment="1">
      <alignment horizontal="center"/>
      <protection/>
    </xf>
    <xf numFmtId="0" fontId="31" fillId="0" borderId="14" xfId="80" applyFont="1" applyBorder="1" applyAlignment="1">
      <alignment vertical="top"/>
      <protection/>
    </xf>
    <xf numFmtId="0" fontId="31" fillId="0" borderId="14" xfId="79" applyFont="1" applyBorder="1" applyAlignment="1">
      <alignment vertical="top" wrapText="1"/>
      <protection/>
    </xf>
    <xf numFmtId="0" fontId="37" fillId="0" borderId="14" xfId="0" applyFont="1" applyBorder="1" applyAlignment="1">
      <alignment/>
    </xf>
    <xf numFmtId="0" fontId="37" fillId="0" borderId="23" xfId="0" applyFont="1" applyBorder="1" applyAlignment="1">
      <alignment/>
    </xf>
    <xf numFmtId="3" fontId="57" fillId="37" borderId="16" xfId="0" applyNumberFormat="1" applyFont="1" applyFill="1" applyBorder="1" applyAlignment="1">
      <alignment horizontal="right" vertical="center"/>
    </xf>
    <xf numFmtId="3" fontId="56" fillId="28" borderId="16" xfId="0" applyNumberFormat="1" applyFont="1" applyFill="1" applyBorder="1" applyAlignment="1">
      <alignment horizontal="right" vertical="center"/>
    </xf>
    <xf numFmtId="3" fontId="31" fillId="28" borderId="14" xfId="75" applyNumberFormat="1" applyFont="1" applyFill="1" applyBorder="1" applyAlignment="1">
      <alignment vertical="center"/>
      <protection/>
    </xf>
    <xf numFmtId="3" fontId="31" fillId="25" borderId="14" xfId="75" applyNumberFormat="1" applyFont="1" applyFill="1" applyBorder="1" applyAlignment="1">
      <alignment vertical="center"/>
      <protection/>
    </xf>
    <xf numFmtId="3" fontId="37" fillId="0" borderId="0" xfId="0" applyNumberFormat="1" applyFont="1" applyAlignment="1">
      <alignment/>
    </xf>
    <xf numFmtId="0" fontId="24" fillId="32" borderId="14" xfId="74" applyFont="1" applyFill="1" applyBorder="1" applyAlignment="1">
      <alignment vertical="center" wrapText="1"/>
      <protection/>
    </xf>
    <xf numFmtId="3" fontId="57" fillId="32" borderId="16" xfId="0" applyNumberFormat="1" applyFont="1" applyFill="1" applyBorder="1" applyAlignment="1">
      <alignment horizontal="right" vertical="center"/>
    </xf>
    <xf numFmtId="0" fontId="24" fillId="0" borderId="14" xfId="74" applyFont="1" applyBorder="1" applyAlignment="1">
      <alignment vertical="top" wrapText="1"/>
      <protection/>
    </xf>
    <xf numFmtId="3" fontId="24" fillId="0" borderId="14" xfId="75" applyNumberFormat="1" applyFont="1" applyFill="1" applyBorder="1" applyAlignment="1">
      <alignment vertical="center"/>
      <protection/>
    </xf>
    <xf numFmtId="0" fontId="24" fillId="32" borderId="14" xfId="72" applyFont="1" applyFill="1" applyBorder="1" applyAlignment="1">
      <alignment vertical="center"/>
      <protection/>
    </xf>
    <xf numFmtId="0" fontId="24" fillId="37" borderId="14" xfId="72" applyFont="1" applyFill="1" applyBorder="1" applyAlignment="1">
      <alignment vertical="center"/>
      <protection/>
    </xf>
    <xf numFmtId="0" fontId="24" fillId="28" borderId="14" xfId="72" applyFont="1" applyFill="1" applyBorder="1">
      <alignment/>
      <protection/>
    </xf>
    <xf numFmtId="0" fontId="24" fillId="0" borderId="14" xfId="72" applyFont="1" applyBorder="1" applyAlignment="1">
      <alignment vertical="center"/>
      <protection/>
    </xf>
    <xf numFmtId="49" fontId="27" fillId="9" borderId="14" xfId="73" applyNumberFormat="1" applyFont="1" applyFill="1" applyBorder="1" applyAlignment="1">
      <alignment horizontal="center" wrapText="1"/>
      <protection/>
    </xf>
    <xf numFmtId="0" fontId="31" fillId="0" borderId="0" xfId="0" applyFont="1" applyBorder="1" applyAlignment="1">
      <alignment vertical="center"/>
    </xf>
    <xf numFmtId="3" fontId="44" fillId="10" borderId="14" xfId="0" applyNumberFormat="1" applyFont="1" applyFill="1" applyBorder="1" applyAlignment="1">
      <alignment horizontal="center" vertical="top" wrapText="1"/>
    </xf>
    <xf numFmtId="3" fontId="33" fillId="0" borderId="0" xfId="76" applyNumberFormat="1" applyFont="1" applyFill="1" applyAlignment="1">
      <alignment vertical="top"/>
      <protection/>
    </xf>
    <xf numFmtId="3" fontId="31" fillId="0" borderId="17" xfId="0" applyNumberFormat="1" applyFont="1" applyBorder="1" applyAlignment="1">
      <alignment vertical="center"/>
    </xf>
    <xf numFmtId="3" fontId="23" fillId="24" borderId="11" xfId="0" applyNumberFormat="1" applyFont="1" applyFill="1" applyBorder="1" applyAlignment="1">
      <alignment horizontal="center" vertical="center" wrapText="1"/>
    </xf>
    <xf numFmtId="3" fontId="57" fillId="49" borderId="14" xfId="0" applyNumberFormat="1" applyFont="1" applyFill="1" applyBorder="1" applyAlignment="1">
      <alignment horizontal="right" vertical="center"/>
    </xf>
    <xf numFmtId="3" fontId="44" fillId="45" borderId="14" xfId="88" applyNumberFormat="1" applyFont="1" applyFill="1" applyBorder="1" applyAlignment="1">
      <alignment horizontal="right" vertical="center" wrapText="1"/>
      <protection/>
    </xf>
    <xf numFmtId="3" fontId="31" fillId="0" borderId="14" xfId="78" applyNumberFormat="1" applyFont="1" applyFill="1" applyBorder="1" applyAlignment="1">
      <alignment horizontal="right" vertical="center" wrapText="1"/>
      <protection/>
    </xf>
    <xf numFmtId="3" fontId="31" fillId="28" borderId="14" xfId="88" applyNumberFormat="1" applyFont="1" applyFill="1" applyBorder="1" applyAlignment="1">
      <alignment horizontal="right" vertical="center" wrapText="1"/>
      <protection/>
    </xf>
    <xf numFmtId="3" fontId="57" fillId="47" borderId="14" xfId="0" applyNumberFormat="1" applyFont="1" applyFill="1" applyBorder="1" applyAlignment="1">
      <alignment horizontal="right" vertical="center"/>
    </xf>
    <xf numFmtId="3" fontId="57" fillId="45" borderId="14" xfId="0" applyNumberFormat="1" applyFont="1" applyFill="1" applyBorder="1" applyAlignment="1">
      <alignment horizontal="right" vertical="center"/>
    </xf>
    <xf numFmtId="3" fontId="56" fillId="51" borderId="14" xfId="0" applyNumberFormat="1" applyFont="1" applyFill="1" applyBorder="1" applyAlignment="1">
      <alignment horizontal="right" vertical="center"/>
    </xf>
    <xf numFmtId="3" fontId="57" fillId="53" borderId="14" xfId="0" applyNumberFormat="1" applyFont="1" applyFill="1" applyBorder="1" applyAlignment="1">
      <alignment horizontal="right" vertical="center"/>
    </xf>
    <xf numFmtId="3" fontId="56" fillId="51" borderId="14" xfId="0" applyNumberFormat="1" applyFont="1" applyFill="1" applyBorder="1" applyAlignment="1">
      <alignment vertical="center"/>
    </xf>
    <xf numFmtId="3" fontId="56" fillId="28" borderId="14" xfId="0" applyNumberFormat="1" applyFont="1" applyFill="1" applyBorder="1" applyAlignment="1">
      <alignment horizontal="right" vertical="center"/>
    </xf>
    <xf numFmtId="3" fontId="56" fillId="28" borderId="14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 wrapText="1"/>
    </xf>
    <xf numFmtId="3" fontId="22" fillId="0" borderId="0" xfId="0" applyNumberFormat="1" applyFont="1" applyFill="1" applyAlignment="1">
      <alignment/>
    </xf>
    <xf numFmtId="0" fontId="44" fillId="49" borderId="0" xfId="0" applyFont="1" applyFill="1" applyAlignment="1">
      <alignment horizontal="justify" vertical="top" wrapText="1"/>
    </xf>
    <xf numFmtId="49" fontId="27" fillId="50" borderId="27" xfId="0" applyNumberFormat="1" applyFont="1" applyFill="1" applyBorder="1" applyAlignment="1">
      <alignment horizontal="center" vertical="center" wrapText="1"/>
    </xf>
    <xf numFmtId="49" fontId="27" fillId="50" borderId="12" xfId="0" applyNumberFormat="1" applyFont="1" applyFill="1" applyBorder="1" applyAlignment="1">
      <alignment horizontal="right" vertical="center" wrapText="1"/>
    </xf>
    <xf numFmtId="3" fontId="27" fillId="45" borderId="14" xfId="0" applyNumberFormat="1" applyFont="1" applyFill="1" applyBorder="1" applyAlignment="1">
      <alignment horizontal="right" vertical="center" wrapText="1"/>
    </xf>
    <xf numFmtId="3" fontId="27" fillId="54" borderId="23" xfId="0" applyNumberFormat="1" applyFont="1" applyFill="1" applyBorder="1" applyAlignment="1">
      <alignment horizontal="right" vertical="center" wrapText="1"/>
    </xf>
    <xf numFmtId="0" fontId="61" fillId="49" borderId="14" xfId="0" applyFont="1" applyFill="1" applyBorder="1" applyAlignment="1">
      <alignment vertical="top" wrapText="1"/>
    </xf>
    <xf numFmtId="49" fontId="27" fillId="49" borderId="15" xfId="0" applyNumberFormat="1" applyFont="1" applyFill="1" applyBorder="1" applyAlignment="1">
      <alignment horizontal="right" vertical="center" wrapText="1"/>
    </xf>
    <xf numFmtId="49" fontId="27" fillId="49" borderId="16" xfId="0" applyNumberFormat="1" applyFont="1" applyFill="1" applyBorder="1" applyAlignment="1">
      <alignment vertical="center" wrapText="1"/>
    </xf>
    <xf numFmtId="3" fontId="31" fillId="28" borderId="14" xfId="78" applyNumberFormat="1" applyFont="1" applyFill="1" applyBorder="1" applyAlignment="1">
      <alignment horizontal="right" vertical="center" wrapText="1"/>
      <protection/>
    </xf>
    <xf numFmtId="49" fontId="27" fillId="47" borderId="14" xfId="0" applyNumberFormat="1" applyFont="1" applyFill="1" applyBorder="1" applyAlignment="1">
      <alignment horizontal="center" vertical="center" wrapText="1"/>
    </xf>
    <xf numFmtId="49" fontId="27" fillId="53" borderId="14" xfId="0" applyNumberFormat="1" applyFont="1" applyFill="1" applyBorder="1" applyAlignment="1">
      <alignment horizontal="center" vertical="center" wrapText="1"/>
    </xf>
    <xf numFmtId="0" fontId="57" fillId="49" borderId="14" xfId="0" applyFont="1" applyFill="1" applyBorder="1" applyAlignment="1">
      <alignment vertical="top" wrapText="1"/>
    </xf>
    <xf numFmtId="49" fontId="57" fillId="49" borderId="14" xfId="0" applyNumberFormat="1" applyFont="1" applyFill="1" applyBorder="1" applyAlignment="1">
      <alignment horizontal="center" vertical="center"/>
    </xf>
    <xf numFmtId="0" fontId="57" fillId="49" borderId="14" xfId="0" applyFont="1" applyFill="1" applyBorder="1" applyAlignment="1">
      <alignment horizontal="center" vertical="center" wrapText="1"/>
    </xf>
    <xf numFmtId="0" fontId="28" fillId="0" borderId="0" xfId="88" applyFont="1" applyFill="1" applyAlignment="1">
      <alignment vertical="center"/>
      <protection/>
    </xf>
    <xf numFmtId="3" fontId="30" fillId="0" borderId="0" xfId="0" applyNumberFormat="1" applyFont="1" applyFill="1" applyAlignment="1">
      <alignment vertical="center"/>
    </xf>
    <xf numFmtId="3" fontId="30" fillId="49" borderId="0" xfId="0" applyNumberFormat="1" applyFont="1" applyFill="1" applyAlignment="1">
      <alignment vertical="center"/>
    </xf>
    <xf numFmtId="3" fontId="28" fillId="51" borderId="0" xfId="88" applyNumberFormat="1" applyFont="1" applyFill="1" applyAlignment="1">
      <alignment vertical="center"/>
      <protection/>
    </xf>
    <xf numFmtId="3" fontId="30" fillId="51" borderId="0" xfId="0" applyNumberFormat="1" applyFont="1" applyFill="1" applyAlignment="1">
      <alignment vertical="center"/>
    </xf>
    <xf numFmtId="3" fontId="31" fillId="51" borderId="14" xfId="78" applyNumberFormat="1" applyFont="1" applyFill="1" applyBorder="1" applyAlignment="1">
      <alignment horizontal="right" vertical="center" wrapText="1"/>
      <protection/>
    </xf>
    <xf numFmtId="0" fontId="57" fillId="49" borderId="16" xfId="0" applyFont="1" applyFill="1" applyBorder="1" applyAlignment="1">
      <alignment vertical="center" wrapText="1"/>
    </xf>
    <xf numFmtId="3" fontId="27" fillId="49" borderId="14" xfId="0" applyNumberFormat="1" applyFont="1" applyFill="1" applyBorder="1" applyAlignment="1">
      <alignment horizontal="right" vertical="center" wrapText="1"/>
    </xf>
    <xf numFmtId="0" fontId="44" fillId="49" borderId="15" xfId="0" applyFont="1" applyFill="1" applyBorder="1" applyAlignment="1">
      <alignment horizontal="justify" vertical="top" wrapText="1"/>
    </xf>
    <xf numFmtId="49" fontId="27" fillId="50" borderId="32" xfId="0" applyNumberFormat="1" applyFont="1" applyFill="1" applyBorder="1" applyAlignment="1">
      <alignment horizontal="center" vertical="center" wrapText="1"/>
    </xf>
    <xf numFmtId="49" fontId="27" fillId="50" borderId="31" xfId="0" applyNumberFormat="1" applyFont="1" applyFill="1" applyBorder="1" applyAlignment="1">
      <alignment horizontal="center" vertical="center" wrapText="1"/>
    </xf>
    <xf numFmtId="0" fontId="61" fillId="49" borderId="14" xfId="0" applyFont="1" applyFill="1" applyBorder="1" applyAlignment="1">
      <alignment horizontal="left" vertical="top" wrapText="1"/>
    </xf>
    <xf numFmtId="0" fontId="24" fillId="49" borderId="0" xfId="88" applyFont="1" applyFill="1" applyAlignment="1">
      <alignment vertical="center"/>
      <protection/>
    </xf>
    <xf numFmtId="2" fontId="37" fillId="49" borderId="15" xfId="88" applyNumberFormat="1" applyFont="1" applyFill="1" applyBorder="1" applyAlignment="1">
      <alignment horizontal="justify" vertical="top" wrapText="1"/>
      <protection/>
    </xf>
    <xf numFmtId="0" fontId="26" fillId="49" borderId="0" xfId="88" applyFont="1" applyFill="1" applyAlignment="1">
      <alignment vertical="center"/>
      <protection/>
    </xf>
    <xf numFmtId="0" fontId="28" fillId="49" borderId="0" xfId="88" applyFont="1" applyFill="1" applyAlignment="1">
      <alignment vertical="center"/>
      <protection/>
    </xf>
    <xf numFmtId="0" fontId="27" fillId="49" borderId="23" xfId="0" applyFont="1" applyFill="1" applyBorder="1" applyAlignment="1">
      <alignment horizontal="justify" vertical="top" wrapText="1"/>
    </xf>
    <xf numFmtId="49" fontId="27" fillId="50" borderId="26" xfId="0" applyNumberFormat="1" applyFont="1" applyFill="1" applyBorder="1" applyAlignment="1">
      <alignment horizontal="center" vertical="center" wrapText="1"/>
    </xf>
    <xf numFmtId="0" fontId="27" fillId="50" borderId="28" xfId="0" applyFont="1" applyFill="1" applyBorder="1" applyAlignment="1">
      <alignment horizontal="center" vertical="center" wrapText="1"/>
    </xf>
    <xf numFmtId="0" fontId="27" fillId="50" borderId="19" xfId="0" applyFont="1" applyFill="1" applyBorder="1" applyAlignment="1">
      <alignment horizontal="right" vertical="center" wrapText="1"/>
    </xf>
    <xf numFmtId="49" fontId="27" fillId="50" borderId="25" xfId="0" applyNumberFormat="1" applyFont="1" applyFill="1" applyBorder="1" applyAlignment="1">
      <alignment horizontal="left" vertical="center" wrapText="1"/>
    </xf>
    <xf numFmtId="49" fontId="27" fillId="50" borderId="29" xfId="0" applyNumberFormat="1" applyFont="1" applyFill="1" applyBorder="1" applyAlignment="1">
      <alignment horizontal="center" vertical="center" wrapText="1"/>
    </xf>
    <xf numFmtId="3" fontId="27" fillId="50" borderId="23" xfId="0" applyNumberFormat="1" applyFont="1" applyFill="1" applyBorder="1" applyAlignment="1">
      <alignment horizontal="right" vertical="center" wrapText="1"/>
    </xf>
    <xf numFmtId="0" fontId="24" fillId="49" borderId="0" xfId="78" applyFont="1" applyFill="1" applyAlignment="1">
      <alignment vertical="center"/>
      <protection/>
    </xf>
    <xf numFmtId="0" fontId="26" fillId="49" borderId="0" xfId="78" applyFont="1" applyFill="1" applyAlignment="1">
      <alignment vertical="center"/>
      <protection/>
    </xf>
    <xf numFmtId="0" fontId="23" fillId="64" borderId="14" xfId="0" applyFont="1" applyFill="1" applyBorder="1" applyAlignment="1">
      <alignment vertical="center" wrapText="1"/>
    </xf>
    <xf numFmtId="49" fontId="23" fillId="64" borderId="14" xfId="0" applyNumberFormat="1" applyFont="1" applyFill="1" applyBorder="1" applyAlignment="1">
      <alignment horizontal="center" vertical="center" wrapText="1"/>
    </xf>
    <xf numFmtId="49" fontId="23" fillId="64" borderId="15" xfId="0" applyNumberFormat="1" applyFont="1" applyFill="1" applyBorder="1" applyAlignment="1">
      <alignment horizontal="center" vertical="center" wrapText="1"/>
    </xf>
    <xf numFmtId="49" fontId="23" fillId="64" borderId="12" xfId="0" applyNumberFormat="1" applyFont="1" applyFill="1" applyBorder="1" applyAlignment="1">
      <alignment horizontal="center" vertical="center" wrapText="1"/>
    </xf>
    <xf numFmtId="49" fontId="23" fillId="64" borderId="13" xfId="0" applyNumberFormat="1" applyFont="1" applyFill="1" applyBorder="1" applyAlignment="1">
      <alignment horizontal="center" vertical="center" wrapText="1"/>
    </xf>
    <xf numFmtId="49" fontId="23" fillId="64" borderId="16" xfId="0" applyNumberFormat="1" applyFont="1" applyFill="1" applyBorder="1" applyAlignment="1">
      <alignment horizontal="center" vertical="center" wrapText="1"/>
    </xf>
    <xf numFmtId="0" fontId="23" fillId="64" borderId="14" xfId="0" applyFont="1" applyFill="1" applyBorder="1" applyAlignment="1">
      <alignment horizontal="center" vertical="center" wrapText="1"/>
    </xf>
    <xf numFmtId="3" fontId="22" fillId="24" borderId="11" xfId="0" applyNumberFormat="1" applyFont="1" applyFill="1" applyBorder="1" applyAlignment="1">
      <alignment horizontal="center" vertical="center" wrapText="1"/>
    </xf>
    <xf numFmtId="3" fontId="27" fillId="64" borderId="14" xfId="0" applyNumberFormat="1" applyFont="1" applyFill="1" applyBorder="1" applyAlignment="1">
      <alignment horizontal="right" vertical="center" wrapText="1"/>
    </xf>
    <xf numFmtId="49" fontId="57" fillId="49" borderId="14" xfId="0" applyNumberFormat="1" applyFont="1" applyFill="1" applyBorder="1" applyAlignment="1">
      <alignment horizontal="center" vertical="center" wrapText="1"/>
    </xf>
    <xf numFmtId="49" fontId="27" fillId="50" borderId="16" xfId="0" applyNumberFormat="1" applyFont="1" applyFill="1" applyBorder="1" applyAlignment="1">
      <alignment horizontal="center" vertical="center" wrapText="1"/>
    </xf>
    <xf numFmtId="0" fontId="27" fillId="48" borderId="14" xfId="0" applyFont="1" applyFill="1" applyBorder="1" applyAlignment="1">
      <alignment vertical="center" wrapText="1"/>
    </xf>
    <xf numFmtId="49" fontId="57" fillId="47" borderId="14" xfId="0" applyNumberFormat="1" applyFont="1" applyFill="1" applyBorder="1" applyAlignment="1">
      <alignment horizontal="center" vertical="center" wrapText="1"/>
    </xf>
    <xf numFmtId="49" fontId="27" fillId="48" borderId="14" xfId="0" applyNumberFormat="1" applyFont="1" applyFill="1" applyBorder="1" applyAlignment="1">
      <alignment horizontal="center" vertical="center" wrapText="1"/>
    </xf>
    <xf numFmtId="49" fontId="27" fillId="48" borderId="15" xfId="0" applyNumberFormat="1" applyFont="1" applyFill="1" applyBorder="1" applyAlignment="1">
      <alignment horizontal="center" vertical="center" wrapText="1"/>
    </xf>
    <xf numFmtId="49" fontId="27" fillId="48" borderId="12" xfId="0" applyNumberFormat="1" applyFont="1" applyFill="1" applyBorder="1" applyAlignment="1">
      <alignment horizontal="center" vertical="center" wrapText="1"/>
    </xf>
    <xf numFmtId="49" fontId="27" fillId="48" borderId="13" xfId="0" applyNumberFormat="1" applyFont="1" applyFill="1" applyBorder="1" applyAlignment="1">
      <alignment horizontal="center" vertical="center" wrapText="1"/>
    </xf>
    <xf numFmtId="49" fontId="27" fillId="48" borderId="16" xfId="0" applyNumberFormat="1" applyFont="1" applyFill="1" applyBorder="1" applyAlignment="1">
      <alignment horizontal="center" vertical="center" wrapText="1"/>
    </xf>
    <xf numFmtId="3" fontId="27" fillId="48" borderId="14" xfId="0" applyNumberFormat="1" applyFont="1" applyFill="1" applyBorder="1" applyAlignment="1">
      <alignment horizontal="right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31" fillId="45" borderId="16" xfId="88" applyNumberFormat="1" applyFont="1" applyFill="1" applyBorder="1" applyAlignment="1">
      <alignment horizontal="center" vertical="center" wrapText="1"/>
      <protection/>
    </xf>
    <xf numFmtId="0" fontId="27" fillId="50" borderId="15" xfId="0" applyFont="1" applyFill="1" applyBorder="1" applyAlignment="1">
      <alignment horizontal="right" vertical="center" wrapText="1"/>
    </xf>
    <xf numFmtId="0" fontId="44" fillId="48" borderId="14" xfId="0" applyFont="1" applyFill="1" applyBorder="1" applyAlignment="1">
      <alignment horizontal="justify" vertical="top" wrapText="1"/>
    </xf>
    <xf numFmtId="49" fontId="44" fillId="48" borderId="14" xfId="0" applyNumberFormat="1" applyFont="1" applyFill="1" applyBorder="1" applyAlignment="1">
      <alignment horizontal="center" vertical="center" wrapText="1"/>
    </xf>
    <xf numFmtId="49" fontId="44" fillId="48" borderId="15" xfId="0" applyNumberFormat="1" applyFont="1" applyFill="1" applyBorder="1" applyAlignment="1">
      <alignment horizontal="center" vertical="center" wrapText="1"/>
    </xf>
    <xf numFmtId="0" fontId="44" fillId="48" borderId="15" xfId="0" applyFont="1" applyFill="1" applyBorder="1" applyAlignment="1">
      <alignment horizontal="center" vertical="center" wrapText="1"/>
    </xf>
    <xf numFmtId="0" fontId="44" fillId="48" borderId="16" xfId="0" applyFont="1" applyFill="1" applyBorder="1" applyAlignment="1">
      <alignment horizontal="center" vertical="center" wrapText="1"/>
    </xf>
    <xf numFmtId="49" fontId="44" fillId="48" borderId="16" xfId="0" applyNumberFormat="1" applyFont="1" applyFill="1" applyBorder="1" applyAlignment="1">
      <alignment horizontal="center" vertical="center" wrapText="1"/>
    </xf>
    <xf numFmtId="0" fontId="27" fillId="48" borderId="14" xfId="0" applyFont="1" applyFill="1" applyBorder="1" applyAlignment="1">
      <alignment horizontal="justify" vertical="top" wrapText="1"/>
    </xf>
    <xf numFmtId="0" fontId="27" fillId="48" borderId="15" xfId="0" applyFont="1" applyFill="1" applyBorder="1" applyAlignment="1">
      <alignment horizontal="center" vertical="center" wrapText="1"/>
    </xf>
    <xf numFmtId="0" fontId="27" fillId="48" borderId="16" xfId="0" applyFont="1" applyFill="1" applyBorder="1" applyAlignment="1">
      <alignment horizontal="center" vertical="center" wrapText="1"/>
    </xf>
    <xf numFmtId="0" fontId="27" fillId="48" borderId="12" xfId="0" applyFont="1" applyFill="1" applyBorder="1" applyAlignment="1">
      <alignment horizontal="center" vertical="center" wrapText="1"/>
    </xf>
    <xf numFmtId="0" fontId="27" fillId="48" borderId="13" xfId="0" applyFont="1" applyFill="1" applyBorder="1" applyAlignment="1">
      <alignment horizontal="center" vertical="center" wrapText="1"/>
    </xf>
    <xf numFmtId="0" fontId="30" fillId="47" borderId="0" xfId="0" applyFont="1" applyFill="1" applyAlignment="1">
      <alignment vertical="center"/>
    </xf>
    <xf numFmtId="0" fontId="24" fillId="47" borderId="0" xfId="78" applyFont="1" applyFill="1" applyAlignment="1">
      <alignment vertical="center"/>
      <protection/>
    </xf>
    <xf numFmtId="49" fontId="37" fillId="45" borderId="16" xfId="0" applyNumberFormat="1" applyFont="1" applyFill="1" applyBorder="1" applyAlignment="1">
      <alignment horizontal="center" vertical="center" wrapText="1"/>
    </xf>
    <xf numFmtId="3" fontId="29" fillId="45" borderId="0" xfId="0" applyNumberFormat="1" applyFont="1" applyFill="1" applyAlignment="1">
      <alignment vertical="center"/>
    </xf>
    <xf numFmtId="3" fontId="29" fillId="49" borderId="0" xfId="0" applyNumberFormat="1" applyFont="1" applyFill="1" applyAlignment="1">
      <alignment vertical="center"/>
    </xf>
    <xf numFmtId="0" fontId="23" fillId="49" borderId="0" xfId="0" applyFont="1" applyFill="1" applyAlignment="1">
      <alignment vertical="center"/>
    </xf>
    <xf numFmtId="4" fontId="57" fillId="47" borderId="14" xfId="0" applyNumberFormat="1" applyFont="1" applyFill="1" applyBorder="1" applyAlignment="1">
      <alignment horizontal="right" vertical="center"/>
    </xf>
    <xf numFmtId="4" fontId="26" fillId="47" borderId="0" xfId="78" applyNumberFormat="1" applyFont="1" applyFill="1" applyAlignment="1">
      <alignment vertical="center"/>
      <protection/>
    </xf>
    <xf numFmtId="0" fontId="24" fillId="51" borderId="0" xfId="78" applyFont="1" applyFill="1" applyAlignment="1">
      <alignment vertical="center"/>
      <protection/>
    </xf>
    <xf numFmtId="3" fontId="5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6" fillId="49" borderId="14" xfId="0" applyNumberFormat="1" applyFont="1" applyFill="1" applyBorder="1" applyAlignment="1">
      <alignment horizontal="right" vertical="center"/>
    </xf>
    <xf numFmtId="3" fontId="56" fillId="55" borderId="14" xfId="0" applyNumberFormat="1" applyFont="1" applyFill="1" applyBorder="1" applyAlignment="1">
      <alignment horizontal="right" vertical="center"/>
    </xf>
    <xf numFmtId="3" fontId="56" fillId="55" borderId="14" xfId="0" applyNumberFormat="1" applyFont="1" applyFill="1" applyBorder="1" applyAlignment="1">
      <alignment vertical="center"/>
    </xf>
    <xf numFmtId="3" fontId="56" fillId="56" borderId="14" xfId="0" applyNumberFormat="1" applyFont="1" applyFill="1" applyBorder="1" applyAlignment="1">
      <alignment horizontal="right" vertical="center"/>
    </xf>
    <xf numFmtId="3" fontId="56" fillId="57" borderId="14" xfId="0" applyNumberFormat="1" applyFont="1" applyFill="1" applyBorder="1" applyAlignment="1">
      <alignment horizontal="right" vertical="center"/>
    </xf>
    <xf numFmtId="3" fontId="44" fillId="45" borderId="14" xfId="88" applyNumberFormat="1" applyFont="1" applyFill="1" applyBorder="1" applyAlignment="1">
      <alignment vertical="center" wrapText="1"/>
      <protection/>
    </xf>
    <xf numFmtId="3" fontId="31" fillId="55" borderId="14" xfId="88" applyNumberFormat="1" applyFont="1" applyFill="1" applyBorder="1" applyAlignment="1">
      <alignment vertical="center" wrapText="1"/>
      <protection/>
    </xf>
    <xf numFmtId="3" fontId="31" fillId="51" borderId="14" xfId="88" applyNumberFormat="1" applyFont="1" applyFill="1" applyBorder="1" applyAlignment="1">
      <alignment vertical="center" wrapText="1"/>
      <protection/>
    </xf>
    <xf numFmtId="3" fontId="56" fillId="58" borderId="14" xfId="0" applyNumberFormat="1" applyFont="1" applyFill="1" applyBorder="1" applyAlignment="1">
      <alignment horizontal="right" vertical="center"/>
    </xf>
    <xf numFmtId="3" fontId="56" fillId="45" borderId="14" xfId="0" applyNumberFormat="1" applyFont="1" applyFill="1" applyBorder="1" applyAlignment="1">
      <alignment horizontal="right" vertical="center"/>
    </xf>
    <xf numFmtId="3" fontId="56" fillId="59" borderId="14" xfId="0" applyNumberFormat="1" applyFont="1" applyFill="1" applyBorder="1" applyAlignment="1">
      <alignment horizontal="right" vertical="center"/>
    </xf>
    <xf numFmtId="0" fontId="57" fillId="65" borderId="15" xfId="0" applyFont="1" applyFill="1" applyBorder="1" applyAlignment="1">
      <alignment/>
    </xf>
    <xf numFmtId="49" fontId="57" fillId="65" borderId="12" xfId="0" applyNumberFormat="1" applyFont="1" applyFill="1" applyBorder="1" applyAlignment="1">
      <alignment horizontal="center" vertical="center"/>
    </xf>
    <xf numFmtId="49" fontId="57" fillId="65" borderId="21" xfId="0" applyNumberFormat="1" applyFont="1" applyFill="1" applyBorder="1" applyAlignment="1">
      <alignment horizontal="center" vertical="center"/>
    </xf>
    <xf numFmtId="49" fontId="57" fillId="65" borderId="13" xfId="0" applyNumberFormat="1" applyFont="1" applyFill="1" applyBorder="1" applyAlignment="1">
      <alignment horizontal="center" vertical="center"/>
    </xf>
    <xf numFmtId="49" fontId="57" fillId="65" borderId="16" xfId="0" applyNumberFormat="1" applyFont="1" applyFill="1" applyBorder="1" applyAlignment="1">
      <alignment horizontal="center" vertical="center"/>
    </xf>
    <xf numFmtId="3" fontId="57" fillId="65" borderId="14" xfId="0" applyNumberFormat="1" applyFont="1" applyFill="1" applyBorder="1" applyAlignment="1">
      <alignment horizontal="right" vertical="center"/>
    </xf>
    <xf numFmtId="0" fontId="56" fillId="51" borderId="15" xfId="0" applyFont="1" applyFill="1" applyBorder="1" applyAlignment="1">
      <alignment horizontal="left" vertical="top" wrapText="1"/>
    </xf>
    <xf numFmtId="49" fontId="37" fillId="51" borderId="11" xfId="0" applyNumberFormat="1" applyFont="1" applyFill="1" applyBorder="1" applyAlignment="1">
      <alignment horizontal="right" vertical="center" wrapText="1"/>
    </xf>
    <xf numFmtId="0" fontId="31" fillId="49" borderId="14" xfId="0" applyFont="1" applyFill="1" applyBorder="1" applyAlignment="1">
      <alignment horizontal="justify" vertical="top" wrapText="1"/>
    </xf>
    <xf numFmtId="0" fontId="31" fillId="49" borderId="14" xfId="0" applyFont="1" applyFill="1" applyBorder="1" applyAlignment="1">
      <alignment horizontal="left" vertical="top" wrapText="1"/>
    </xf>
    <xf numFmtId="2" fontId="27" fillId="45" borderId="15" xfId="88" applyNumberFormat="1" applyFont="1" applyFill="1" applyBorder="1" applyAlignment="1">
      <alignment horizontal="justify" vertical="top" wrapText="1"/>
      <protection/>
    </xf>
    <xf numFmtId="2" fontId="37" fillId="55" borderId="15" xfId="88" applyNumberFormat="1" applyFont="1" applyFill="1" applyBorder="1" applyAlignment="1">
      <alignment horizontal="justify" vertical="top" wrapText="1"/>
      <protection/>
    </xf>
    <xf numFmtId="0" fontId="57" fillId="45" borderId="15" xfId="0" applyFont="1" applyFill="1" applyBorder="1" applyAlignment="1">
      <alignment vertical="center" wrapText="1"/>
    </xf>
    <xf numFmtId="49" fontId="27" fillId="45" borderId="16" xfId="0" applyNumberFormat="1" applyFont="1" applyFill="1" applyBorder="1" applyAlignment="1">
      <alignment vertical="center" wrapText="1"/>
    </xf>
    <xf numFmtId="0" fontId="58" fillId="55" borderId="14" xfId="0" applyFont="1" applyFill="1" applyBorder="1" applyAlignment="1">
      <alignment vertical="top" wrapText="1"/>
    </xf>
    <xf numFmtId="0" fontId="56" fillId="55" borderId="15" xfId="0" applyFont="1" applyFill="1" applyBorder="1" applyAlignment="1">
      <alignment vertical="center" wrapText="1"/>
    </xf>
    <xf numFmtId="49" fontId="56" fillId="55" borderId="16" xfId="0" applyNumberFormat="1" applyFont="1" applyFill="1" applyBorder="1" applyAlignment="1">
      <alignment vertical="center" wrapText="1"/>
    </xf>
    <xf numFmtId="3" fontId="31" fillId="51" borderId="14" xfId="0" applyNumberFormat="1" applyFont="1" applyFill="1" applyBorder="1" applyAlignment="1">
      <alignment horizontal="right" vertical="center"/>
    </xf>
    <xf numFmtId="3" fontId="57" fillId="28" borderId="14" xfId="0" applyNumberFormat="1" applyFont="1" applyFill="1" applyBorder="1" applyAlignment="1">
      <alignment horizontal="right" vertical="center"/>
    </xf>
    <xf numFmtId="49" fontId="56" fillId="49" borderId="16" xfId="0" applyNumberFormat="1" applyFont="1" applyFill="1" applyBorder="1" applyAlignment="1">
      <alignment horizontal="center" vertical="center" wrapText="1"/>
    </xf>
    <xf numFmtId="49" fontId="56" fillId="28" borderId="16" xfId="0" applyNumberFormat="1" applyFont="1" applyFill="1" applyBorder="1" applyAlignment="1">
      <alignment horizontal="center" vertical="center" wrapText="1"/>
    </xf>
    <xf numFmtId="49" fontId="56" fillId="49" borderId="13" xfId="0" applyNumberFormat="1" applyFont="1" applyFill="1" applyBorder="1" applyAlignment="1">
      <alignment horizontal="left" vertical="center" wrapText="1"/>
    </xf>
    <xf numFmtId="14" fontId="0" fillId="0" borderId="14" xfId="71" applyNumberFormat="1" applyBorder="1">
      <alignment/>
      <protection/>
    </xf>
    <xf numFmtId="49" fontId="53" fillId="28" borderId="36" xfId="69" applyNumberFormat="1" applyFont="1" applyFill="1" applyBorder="1" applyAlignment="1">
      <alignment horizontal="center" vertical="top" wrapText="1"/>
      <protection/>
    </xf>
    <xf numFmtId="3" fontId="53" fillId="28" borderId="36" xfId="69" applyNumberFormat="1" applyFont="1" applyFill="1" applyBorder="1" applyAlignment="1">
      <alignment vertical="top" wrapText="1"/>
      <protection/>
    </xf>
    <xf numFmtId="0" fontId="57" fillId="47" borderId="14" xfId="0" applyFont="1" applyFill="1" applyBorder="1" applyAlignment="1">
      <alignment vertical="top" wrapText="1"/>
    </xf>
    <xf numFmtId="49" fontId="27" fillId="48" borderId="15" xfId="0" applyNumberFormat="1" applyFont="1" applyFill="1" applyBorder="1" applyAlignment="1">
      <alignment horizontal="right" vertical="center" wrapText="1"/>
    </xf>
    <xf numFmtId="49" fontId="27" fillId="48" borderId="16" xfId="0" applyNumberFormat="1" applyFont="1" applyFill="1" applyBorder="1" applyAlignment="1">
      <alignment horizontal="left" vertical="center" wrapText="1"/>
    </xf>
    <xf numFmtId="3" fontId="27" fillId="47" borderId="14" xfId="0" applyNumberFormat="1" applyFont="1" applyFill="1" applyBorder="1" applyAlignment="1">
      <alignment horizontal="right" vertical="center" wrapText="1"/>
    </xf>
    <xf numFmtId="0" fontId="57" fillId="53" borderId="14" xfId="0" applyFont="1" applyFill="1" applyBorder="1" applyAlignment="1">
      <alignment vertical="top" wrapText="1"/>
    </xf>
    <xf numFmtId="3" fontId="27" fillId="53" borderId="14" xfId="0" applyNumberFormat="1" applyFont="1" applyFill="1" applyBorder="1" applyAlignment="1">
      <alignment horizontal="right" vertical="center" wrapText="1"/>
    </xf>
    <xf numFmtId="0" fontId="0" fillId="0" borderId="0" xfId="71" applyFont="1">
      <alignment/>
      <protection/>
    </xf>
    <xf numFmtId="0" fontId="24" fillId="0" borderId="19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56" fillId="0" borderId="15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7" fillId="49" borderId="15" xfId="0" applyFont="1" applyFill="1" applyBorder="1" applyAlignment="1">
      <alignment horizontal="justify" vertical="top" wrapText="1"/>
    </xf>
    <xf numFmtId="49" fontId="44" fillId="49" borderId="16" xfId="78" applyNumberFormat="1" applyFont="1" applyFill="1" applyBorder="1" applyAlignment="1">
      <alignment horizontal="center" vertical="center" wrapText="1"/>
      <protection/>
    </xf>
    <xf numFmtId="49" fontId="31" fillId="28" borderId="19" xfId="0" applyNumberFormat="1" applyFont="1" applyFill="1" applyBorder="1" applyAlignment="1">
      <alignment horizontal="right" vertical="center" wrapText="1"/>
    </xf>
    <xf numFmtId="49" fontId="31" fillId="28" borderId="25" xfId="0" applyNumberFormat="1" applyFont="1" applyFill="1" applyBorder="1" applyAlignment="1">
      <alignment vertical="center" wrapText="1"/>
    </xf>
    <xf numFmtId="0" fontId="60" fillId="0" borderId="0" xfId="0" applyFont="1" applyAlignment="1">
      <alignment vertical="top" wrapText="1"/>
    </xf>
    <xf numFmtId="0" fontId="0" fillId="0" borderId="0" xfId="73" applyFont="1">
      <alignment/>
      <protection/>
    </xf>
    <xf numFmtId="49" fontId="24" fillId="0" borderId="18" xfId="0" applyNumberFormat="1" applyFont="1" applyBorder="1" applyAlignment="1">
      <alignment horizontal="center" vertical="center"/>
    </xf>
    <xf numFmtId="3" fontId="31" fillId="49" borderId="14" xfId="0" applyNumberFormat="1" applyFont="1" applyFill="1" applyBorder="1" applyAlignment="1">
      <alignment horizontal="center" vertical="center" wrapText="1"/>
    </xf>
    <xf numFmtId="0" fontId="24" fillId="37" borderId="14" xfId="0" applyFont="1" applyFill="1" applyBorder="1" applyAlignment="1">
      <alignment horizontal="center" vertical="center" wrapText="1"/>
    </xf>
    <xf numFmtId="49" fontId="24" fillId="37" borderId="18" xfId="0" applyNumberFormat="1" applyFont="1" applyFill="1" applyBorder="1" applyAlignment="1">
      <alignment horizontal="center" vertical="center"/>
    </xf>
    <xf numFmtId="0" fontId="24" fillId="37" borderId="40" xfId="55" applyFont="1" applyFill="1" applyBorder="1" applyAlignment="1" applyProtection="1">
      <alignment vertical="top" wrapText="1"/>
      <protection/>
    </xf>
    <xf numFmtId="49" fontId="24" fillId="49" borderId="14" xfId="0" applyNumberFormat="1" applyFont="1" applyFill="1" applyBorder="1" applyAlignment="1">
      <alignment horizontal="center" vertical="center"/>
    </xf>
    <xf numFmtId="0" fontId="24" fillId="49" borderId="0" xfId="55" applyFont="1" applyFill="1" applyAlignment="1" applyProtection="1">
      <alignment vertical="top" wrapText="1"/>
      <protection/>
    </xf>
    <xf numFmtId="0" fontId="23" fillId="3" borderId="20" xfId="0" applyFont="1" applyFill="1" applyBorder="1" applyAlignment="1">
      <alignment horizontal="justify" vertical="top" wrapText="1"/>
    </xf>
    <xf numFmtId="0" fontId="24" fillId="27" borderId="14" xfId="0" applyFont="1" applyFill="1" applyBorder="1" applyAlignment="1">
      <alignment horizontal="justify" vertical="top" wrapText="1"/>
    </xf>
    <xf numFmtId="0" fontId="22" fillId="32" borderId="14" xfId="0" applyFont="1" applyFill="1" applyBorder="1" applyAlignment="1">
      <alignment horizontal="justify" vertical="top" wrapText="1"/>
    </xf>
    <xf numFmtId="0" fontId="26" fillId="66" borderId="14" xfId="0" applyFont="1" applyFill="1" applyBorder="1" applyAlignment="1">
      <alignment horizontal="left" vertical="center" wrapText="1"/>
    </xf>
    <xf numFmtId="0" fontId="26" fillId="66" borderId="19" xfId="0" applyFont="1" applyFill="1" applyBorder="1" applyAlignment="1">
      <alignment horizontal="center" vertical="top"/>
    </xf>
    <xf numFmtId="0" fontId="26" fillId="66" borderId="14" xfId="0" applyFont="1" applyFill="1" applyBorder="1" applyAlignment="1">
      <alignment horizontal="left" vertical="top" wrapText="1"/>
    </xf>
    <xf numFmtId="0" fontId="58" fillId="0" borderId="14" xfId="0" applyFont="1" applyBorder="1" applyAlignment="1">
      <alignment horizontal="center" vertical="center"/>
    </xf>
    <xf numFmtId="0" fontId="61" fillId="66" borderId="14" xfId="0" applyFont="1" applyFill="1" applyBorder="1" applyAlignment="1">
      <alignment horizontal="center" vertical="top"/>
    </xf>
    <xf numFmtId="3" fontId="44" fillId="32" borderId="14" xfId="0" applyNumberFormat="1" applyFont="1" applyFill="1" applyBorder="1" applyAlignment="1">
      <alignment horizontal="center" vertical="center"/>
    </xf>
    <xf numFmtId="3" fontId="58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49" fontId="31" fillId="0" borderId="0" xfId="0" applyNumberFormat="1" applyFont="1" applyAlignment="1">
      <alignment vertical="center" wrapText="1"/>
    </xf>
    <xf numFmtId="0" fontId="31" fillId="0" borderId="0" xfId="0" applyFont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31" fillId="0" borderId="0" xfId="76" applyFont="1" applyAlignment="1">
      <alignment vertical="top"/>
      <protection/>
    </xf>
    <xf numFmtId="0" fontId="33" fillId="0" borderId="0" xfId="76" applyFont="1" applyAlignment="1">
      <alignment vertical="top"/>
      <protection/>
    </xf>
    <xf numFmtId="3" fontId="37" fillId="0" borderId="14" xfId="71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vertical="center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76" applyFont="1" applyAlignment="1">
      <alignment vertical="top"/>
      <protection/>
    </xf>
    <xf numFmtId="0" fontId="25" fillId="0" borderId="0" xfId="0" applyFont="1" applyAlignment="1">
      <alignment horizontal="center" vertical="center"/>
    </xf>
    <xf numFmtId="0" fontId="0" fillId="0" borderId="14" xfId="71" applyBorder="1" applyAlignment="1">
      <alignment horizontal="center"/>
      <protection/>
    </xf>
    <xf numFmtId="0" fontId="22" fillId="0" borderId="0" xfId="73" applyFont="1" applyAlignment="1">
      <alignment horizontal="left"/>
      <protection/>
    </xf>
    <xf numFmtId="3" fontId="26" fillId="0" borderId="14" xfId="77" applyNumberFormat="1" applyFont="1" applyBorder="1" applyAlignment="1">
      <alignment horizontal="center" vertical="center" wrapText="1"/>
      <protection/>
    </xf>
    <xf numFmtId="0" fontId="24" fillId="32" borderId="14" xfId="73" applyFont="1" applyFill="1" applyBorder="1" applyAlignment="1">
      <alignment vertical="center"/>
      <protection/>
    </xf>
    <xf numFmtId="0" fontId="24" fillId="37" borderId="14" xfId="73" applyFont="1" applyFill="1" applyBorder="1" applyAlignment="1">
      <alignment vertical="center"/>
      <protection/>
    </xf>
    <xf numFmtId="0" fontId="24" fillId="28" borderId="14" xfId="73" applyFont="1" applyFill="1" applyBorder="1">
      <alignment/>
      <protection/>
    </xf>
    <xf numFmtId="0" fontId="24" fillId="0" borderId="14" xfId="73" applyFont="1" applyBorder="1" applyAlignment="1">
      <alignment vertical="center"/>
      <protection/>
    </xf>
    <xf numFmtId="3" fontId="24" fillId="0" borderId="14" xfId="75" applyNumberFormat="1" applyFont="1" applyBorder="1" applyAlignment="1">
      <alignment vertical="center"/>
      <protection/>
    </xf>
    <xf numFmtId="3" fontId="60" fillId="0" borderId="14" xfId="0" applyNumberFormat="1" applyFont="1" applyBorder="1" applyAlignment="1">
      <alignment vertical="center"/>
    </xf>
    <xf numFmtId="0" fontId="25" fillId="0" borderId="0" xfId="78" applyFont="1">
      <alignment/>
      <protection/>
    </xf>
    <xf numFmtId="49" fontId="23" fillId="0" borderId="11" xfId="0" applyNumberFormat="1" applyFont="1" applyBorder="1" applyAlignment="1">
      <alignment horizontal="center" vertical="center" wrapText="1"/>
    </xf>
    <xf numFmtId="18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88" applyFont="1" applyAlignment="1">
      <alignment vertical="center"/>
      <protection/>
    </xf>
    <xf numFmtId="49" fontId="31" fillId="0" borderId="16" xfId="88" applyNumberFormat="1" applyFont="1" applyBorder="1" applyAlignment="1">
      <alignment horizontal="center" vertical="center" wrapText="1"/>
      <protection/>
    </xf>
    <xf numFmtId="3" fontId="31" fillId="0" borderId="14" xfId="88" applyNumberFormat="1" applyFont="1" applyBorder="1" applyAlignment="1">
      <alignment horizontal="right" vertical="center" wrapText="1"/>
      <protection/>
    </xf>
    <xf numFmtId="0" fontId="28" fillId="0" borderId="0" xfId="88" applyFont="1" applyAlignment="1">
      <alignment vertical="center"/>
      <protection/>
    </xf>
    <xf numFmtId="3" fontId="30" fillId="0" borderId="0" xfId="0" applyNumberFormat="1" applyFont="1" applyAlignment="1">
      <alignment vertical="center"/>
    </xf>
    <xf numFmtId="0" fontId="24" fillId="0" borderId="0" xfId="78" applyFont="1" applyAlignment="1">
      <alignment vertical="center"/>
      <protection/>
    </xf>
    <xf numFmtId="0" fontId="24" fillId="0" borderId="0" xfId="78" applyFont="1" applyAlignment="1">
      <alignment vertical="center" wrapText="1"/>
      <protection/>
    </xf>
    <xf numFmtId="0" fontId="26" fillId="0" borderId="0" xfId="78" applyFont="1" applyAlignment="1">
      <alignment vertical="center" wrapText="1"/>
      <protection/>
    </xf>
    <xf numFmtId="0" fontId="37" fillId="0" borderId="22" xfId="0" applyFont="1" applyBorder="1" applyAlignment="1">
      <alignment horizontal="justify" vertical="top" wrapText="1"/>
    </xf>
    <xf numFmtId="49" fontId="37" fillId="0" borderId="22" xfId="0" applyNumberFormat="1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right" vertical="center" wrapText="1"/>
    </xf>
    <xf numFmtId="0" fontId="37" fillId="0" borderId="18" xfId="0" applyFont="1" applyBorder="1" applyAlignment="1">
      <alignment horizontal="justify" vertical="top" wrapText="1"/>
    </xf>
    <xf numFmtId="0" fontId="58" fillId="0" borderId="14" xfId="0" applyFont="1" applyBorder="1" applyAlignment="1">
      <alignment horizontal="left" vertical="top" wrapText="1"/>
    </xf>
    <xf numFmtId="3" fontId="27" fillId="0" borderId="14" xfId="0" applyNumberFormat="1" applyFont="1" applyBorder="1" applyAlignment="1">
      <alignment horizontal="right" vertical="center" wrapText="1"/>
    </xf>
    <xf numFmtId="183" fontId="22" fillId="0" borderId="0" xfId="0" applyNumberFormat="1" applyFont="1" applyAlignment="1">
      <alignment/>
    </xf>
    <xf numFmtId="49" fontId="22" fillId="0" borderId="11" xfId="0" applyNumberFormat="1" applyFont="1" applyBorder="1" applyAlignment="1">
      <alignment horizontal="center" vertical="center" wrapText="1"/>
    </xf>
    <xf numFmtId="0" fontId="57" fillId="65" borderId="15" xfId="0" applyFont="1" applyFill="1" applyBorder="1" applyAlignment="1">
      <alignment vertical="top"/>
    </xf>
    <xf numFmtId="49" fontId="27" fillId="54" borderId="13" xfId="0" applyNumberFormat="1" applyFont="1" applyFill="1" applyBorder="1" applyAlignment="1">
      <alignment horizontal="left" vertical="center" wrapText="1"/>
    </xf>
    <xf numFmtId="3" fontId="24" fillId="0" borderId="0" xfId="78" applyNumberFormat="1" applyFont="1" applyAlignment="1">
      <alignment vertical="center"/>
      <protection/>
    </xf>
    <xf numFmtId="3" fontId="28" fillId="0" borderId="0" xfId="88" applyNumberFormat="1" applyFont="1" applyAlignment="1">
      <alignment vertical="center"/>
      <protection/>
    </xf>
    <xf numFmtId="3" fontId="26" fillId="47" borderId="0" xfId="78" applyNumberFormat="1" applyFont="1" applyFill="1" applyAlignment="1">
      <alignment vertical="center"/>
      <protection/>
    </xf>
    <xf numFmtId="49" fontId="37" fillId="0" borderId="14" xfId="73" applyNumberFormat="1" applyFont="1" applyBorder="1" applyAlignment="1">
      <alignment horizontal="center" wrapText="1"/>
      <protection/>
    </xf>
    <xf numFmtId="49" fontId="37" fillId="0" borderId="14" xfId="73" applyNumberFormat="1" applyFont="1" applyBorder="1" applyAlignment="1">
      <alignment horizontal="center" vertical="top" wrapText="1"/>
      <protection/>
    </xf>
    <xf numFmtId="49" fontId="37" fillId="0" borderId="11" xfId="73" applyNumberFormat="1" applyFont="1" applyBorder="1" applyAlignment="1">
      <alignment horizontal="center" wrapText="1"/>
      <protection/>
    </xf>
    <xf numFmtId="49" fontId="37" fillId="0" borderId="23" xfId="73" applyNumberFormat="1" applyFont="1" applyBorder="1" applyAlignment="1">
      <alignment horizontal="center" wrapText="1"/>
      <protection/>
    </xf>
    <xf numFmtId="0" fontId="37" fillId="0" borderId="23" xfId="0" applyFont="1" applyBorder="1" applyAlignment="1">
      <alignment horizontal="left" wrapText="1"/>
    </xf>
    <xf numFmtId="49" fontId="37" fillId="28" borderId="14" xfId="73" applyNumberFormat="1" applyFont="1" applyFill="1" applyBorder="1" applyAlignment="1">
      <alignment horizontal="center" vertical="top" wrapText="1"/>
      <protection/>
    </xf>
    <xf numFmtId="49" fontId="37" fillId="28" borderId="14" xfId="73" applyNumberFormat="1" applyFont="1" applyFill="1" applyBorder="1" applyAlignment="1">
      <alignment horizontal="center" wrapText="1"/>
      <protection/>
    </xf>
    <xf numFmtId="0" fontId="37" fillId="28" borderId="14" xfId="0" applyFont="1" applyFill="1" applyBorder="1" applyAlignment="1">
      <alignment horizontal="left" wrapText="1"/>
    </xf>
    <xf numFmtId="0" fontId="31" fillId="28" borderId="14" xfId="0" applyFont="1" applyFill="1" applyBorder="1" applyAlignment="1">
      <alignment horizontal="left" wrapText="1"/>
    </xf>
    <xf numFmtId="0" fontId="31" fillId="28" borderId="14" xfId="80" applyFont="1" applyFill="1" applyBorder="1" applyAlignment="1">
      <alignment vertical="top"/>
      <protection/>
    </xf>
    <xf numFmtId="0" fontId="37" fillId="28" borderId="14" xfId="0" applyFont="1" applyFill="1" applyBorder="1" applyAlignment="1">
      <alignment horizontal="justify"/>
    </xf>
    <xf numFmtId="0" fontId="37" fillId="28" borderId="14" xfId="0" applyFont="1" applyFill="1" applyBorder="1" applyAlignment="1">
      <alignment/>
    </xf>
    <xf numFmtId="0" fontId="37" fillId="0" borderId="11" xfId="0" applyFont="1" applyBorder="1" applyAlignment="1">
      <alignment horizontal="left"/>
    </xf>
    <xf numFmtId="0" fontId="37" fillId="0" borderId="11" xfId="0" applyFont="1" applyBorder="1" applyAlignment="1">
      <alignment vertical="top" wrapText="1"/>
    </xf>
    <xf numFmtId="0" fontId="37" fillId="0" borderId="23" xfId="0" applyFont="1" applyBorder="1" applyAlignment="1">
      <alignment horizontal="left" vertical="top" wrapText="1"/>
    </xf>
    <xf numFmtId="0" fontId="37" fillId="28" borderId="14" xfId="0" applyFont="1" applyFill="1" applyBorder="1" applyAlignment="1">
      <alignment horizontal="center" vertical="top" wrapText="1"/>
    </xf>
    <xf numFmtId="0" fontId="37" fillId="28" borderId="14" xfId="0" applyFont="1" applyFill="1" applyBorder="1" applyAlignment="1">
      <alignment horizontal="center" wrapText="1"/>
    </xf>
    <xf numFmtId="0" fontId="31" fillId="28" borderId="14" xfId="0" applyFont="1" applyFill="1" applyBorder="1" applyAlignment="1">
      <alignment vertical="top" wrapText="1"/>
    </xf>
    <xf numFmtId="0" fontId="31" fillId="28" borderId="14" xfId="55" applyFont="1" applyFill="1" applyBorder="1" applyAlignment="1" applyProtection="1">
      <alignment horizontal="justify" vertical="top" wrapText="1"/>
      <protection/>
    </xf>
    <xf numFmtId="0" fontId="25" fillId="0" borderId="0" xfId="0" applyFont="1" applyBorder="1" applyAlignment="1">
      <alignment horizontal="right" vertical="center" wrapText="1"/>
    </xf>
    <xf numFmtId="0" fontId="23" fillId="0" borderId="0" xfId="73" applyFont="1" applyAlignment="1">
      <alignment horizontal="center" vertical="center"/>
      <protection/>
    </xf>
    <xf numFmtId="0" fontId="38" fillId="0" borderId="0" xfId="73" applyFont="1" applyAlignment="1">
      <alignment horizontal="right" vertical="center"/>
      <protection/>
    </xf>
    <xf numFmtId="0" fontId="0" fillId="0" borderId="0" xfId="73" applyFont="1" applyAlignment="1">
      <alignment horizontal="right" vertical="center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0" fontId="38" fillId="0" borderId="0" xfId="73" applyFont="1" applyAlignment="1">
      <alignment horizontal="right"/>
      <protection/>
    </xf>
    <xf numFmtId="0" fontId="37" fillId="0" borderId="21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49" fontId="37" fillId="28" borderId="14" xfId="73" applyNumberFormat="1" applyFont="1" applyFill="1" applyBorder="1" applyAlignment="1">
      <alignment horizontal="center" wrapText="1"/>
      <protection/>
    </xf>
    <xf numFmtId="0" fontId="37" fillId="28" borderId="14" xfId="0" applyFont="1" applyFill="1" applyBorder="1" applyAlignment="1">
      <alignment horizontal="left" wrapText="1"/>
    </xf>
    <xf numFmtId="0" fontId="37" fillId="28" borderId="14" xfId="0" applyFont="1" applyFill="1" applyBorder="1" applyAlignment="1">
      <alignment horizontal="justify" vertical="top" wrapText="1"/>
    </xf>
    <xf numFmtId="49" fontId="25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37" fillId="0" borderId="0" xfId="73" applyFont="1" applyAlignment="1">
      <alignment horizontal="right"/>
      <protection/>
    </xf>
    <xf numFmtId="0" fontId="0" fillId="0" borderId="0" xfId="0" applyFont="1" applyAlignment="1">
      <alignment/>
    </xf>
    <xf numFmtId="49" fontId="25" fillId="0" borderId="0" xfId="0" applyNumberFormat="1" applyFont="1" applyAlignment="1">
      <alignment horizontal="right" vertical="center"/>
    </xf>
    <xf numFmtId="0" fontId="31" fillId="0" borderId="0" xfId="0" applyFont="1" applyBorder="1" applyAlignment="1">
      <alignment horizontal="right" vertical="center" wrapText="1"/>
    </xf>
    <xf numFmtId="0" fontId="27" fillId="0" borderId="0" xfId="72" applyFont="1" applyAlignment="1">
      <alignment horizontal="center" vertical="center"/>
      <protection/>
    </xf>
    <xf numFmtId="0" fontId="38" fillId="0" borderId="0" xfId="72" applyFont="1" applyAlignment="1">
      <alignment horizontal="right" vertical="center"/>
      <protection/>
    </xf>
    <xf numFmtId="0" fontId="0" fillId="0" borderId="0" xfId="72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/>
    </xf>
    <xf numFmtId="0" fontId="23" fillId="0" borderId="0" xfId="72" applyFont="1" applyAlignment="1">
      <alignment horizontal="center" vertical="center"/>
      <protection/>
    </xf>
    <xf numFmtId="0" fontId="37" fillId="0" borderId="0" xfId="72" applyFont="1" applyAlignment="1">
      <alignment horizontal="right" vertical="center"/>
      <protection/>
    </xf>
    <xf numFmtId="0" fontId="47" fillId="0" borderId="0" xfId="72" applyFont="1" applyAlignment="1">
      <alignment horizontal="right" vertical="center"/>
      <protection/>
    </xf>
    <xf numFmtId="0" fontId="47" fillId="0" borderId="0" xfId="0" applyFont="1" applyAlignment="1">
      <alignment/>
    </xf>
    <xf numFmtId="49" fontId="31" fillId="0" borderId="0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justify" vertical="top" wrapText="1"/>
    </xf>
    <xf numFmtId="0" fontId="37" fillId="0" borderId="23" xfId="0" applyFont="1" applyFill="1" applyBorder="1" applyAlignment="1">
      <alignment horizontal="justify" vertical="top" wrapText="1"/>
    </xf>
    <xf numFmtId="49" fontId="37" fillId="0" borderId="11" xfId="73" applyNumberFormat="1" applyFont="1" applyFill="1" applyBorder="1" applyAlignment="1">
      <alignment horizontal="center" wrapText="1"/>
      <protection/>
    </xf>
    <xf numFmtId="49" fontId="37" fillId="0" borderId="23" xfId="73" applyNumberFormat="1" applyFont="1" applyFill="1" applyBorder="1" applyAlignment="1">
      <alignment horizontal="center" wrapText="1"/>
      <protection/>
    </xf>
    <xf numFmtId="0" fontId="37" fillId="0" borderId="11" xfId="0" applyFont="1" applyFill="1" applyBorder="1" applyAlignment="1">
      <alignment horizontal="left" wrapText="1"/>
    </xf>
    <xf numFmtId="0" fontId="37" fillId="0" borderId="23" xfId="0" applyFont="1" applyFill="1" applyBorder="1" applyAlignment="1">
      <alignment horizontal="left" wrapText="1"/>
    </xf>
    <xf numFmtId="0" fontId="23" fillId="0" borderId="0" xfId="73" applyFont="1" applyAlignment="1">
      <alignment horizontal="center" vertical="top" wrapText="1"/>
      <protection/>
    </xf>
    <xf numFmtId="0" fontId="23" fillId="0" borderId="0" xfId="73" applyFont="1" applyAlignment="1">
      <alignment horizontal="center" vertical="top"/>
      <protection/>
    </xf>
    <xf numFmtId="0" fontId="0" fillId="0" borderId="0" xfId="73" applyAlignment="1">
      <alignment horizontal="right"/>
      <protection/>
    </xf>
    <xf numFmtId="0" fontId="26" fillId="31" borderId="15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0" fontId="39" fillId="0" borderId="0" xfId="73" applyFont="1" applyAlignment="1">
      <alignment horizontal="center" vertical="center"/>
      <protection/>
    </xf>
    <xf numFmtId="0" fontId="39" fillId="0" borderId="0" xfId="73" applyFont="1" applyAlignment="1">
      <alignment horizontal="center"/>
      <protection/>
    </xf>
    <xf numFmtId="0" fontId="48" fillId="0" borderId="0" xfId="73" applyFont="1" applyAlignment="1">
      <alignment horizontal="center"/>
      <protection/>
    </xf>
    <xf numFmtId="0" fontId="48" fillId="0" borderId="0" xfId="73" applyFont="1" applyAlignment="1">
      <alignment horizontal="center" vertical="center"/>
      <protection/>
    </xf>
    <xf numFmtId="0" fontId="26" fillId="31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57" fillId="49" borderId="15" xfId="0" applyFont="1" applyFill="1" applyBorder="1" applyAlignment="1">
      <alignment vertical="center" wrapText="1"/>
    </xf>
    <xf numFmtId="0" fontId="9" fillId="49" borderId="16" xfId="0" applyFont="1" applyFill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27" fillId="0" borderId="15" xfId="0" applyFont="1" applyBorder="1" applyAlignment="1">
      <alignment horizontal="justify" vertical="center"/>
    </xf>
    <xf numFmtId="0" fontId="27" fillId="0" borderId="33" xfId="0" applyFont="1" applyBorder="1" applyAlignment="1">
      <alignment horizontal="justify" vertical="center"/>
    </xf>
    <xf numFmtId="0" fontId="27" fillId="0" borderId="16" xfId="0" applyFont="1" applyBorder="1" applyAlignment="1">
      <alignment horizontal="justify" vertical="center"/>
    </xf>
    <xf numFmtId="0" fontId="23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2" fillId="44" borderId="15" xfId="0" applyNumberFormat="1" applyFont="1" applyFill="1" applyBorder="1" applyAlignment="1">
      <alignment horizontal="center" vertical="center" wrapText="1"/>
    </xf>
    <xf numFmtId="49" fontId="22" fillId="44" borderId="33" xfId="0" applyNumberFormat="1" applyFont="1" applyFill="1" applyBorder="1" applyAlignment="1">
      <alignment horizontal="center" vertical="center" wrapText="1"/>
    </xf>
    <xf numFmtId="49" fontId="22" fillId="44" borderId="1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49" fontId="31" fillId="0" borderId="0" xfId="0" applyNumberFormat="1" applyFont="1" applyAlignment="1">
      <alignment horizontal="right" vertical="center" wrapText="1"/>
    </xf>
    <xf numFmtId="0" fontId="47" fillId="0" borderId="0" xfId="0" applyFont="1" applyAlignment="1">
      <alignment/>
    </xf>
    <xf numFmtId="0" fontId="31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23" fillId="0" borderId="0" xfId="71" applyFont="1" applyAlignment="1">
      <alignment horizontal="center"/>
      <protection/>
    </xf>
    <xf numFmtId="0" fontId="23" fillId="0" borderId="0" xfId="71" applyFont="1" applyAlignment="1">
      <alignment horizontal="center" vertical="center"/>
      <protection/>
    </xf>
    <xf numFmtId="0" fontId="38" fillId="0" borderId="14" xfId="71" applyFont="1" applyBorder="1" applyAlignment="1">
      <alignment horizontal="center" vertical="center" wrapText="1"/>
      <protection/>
    </xf>
    <xf numFmtId="0" fontId="38" fillId="0" borderId="15" xfId="71" applyFont="1" applyBorder="1" applyAlignment="1">
      <alignment horizontal="center" vertical="center"/>
      <protection/>
    </xf>
    <xf numFmtId="0" fontId="38" fillId="0" borderId="33" xfId="71" applyFont="1" applyBorder="1" applyAlignment="1">
      <alignment horizontal="center" vertical="center"/>
      <protection/>
    </xf>
    <xf numFmtId="0" fontId="38" fillId="0" borderId="16" xfId="71" applyFont="1" applyBorder="1" applyAlignment="1">
      <alignment horizontal="center" vertical="center"/>
      <protection/>
    </xf>
    <xf numFmtId="0" fontId="37" fillId="0" borderId="0" xfId="71" applyFont="1" applyAlignment="1">
      <alignment horizontal="left" vertical="center"/>
      <protection/>
    </xf>
    <xf numFmtId="0" fontId="37" fillId="0" borderId="0" xfId="71" applyFont="1" applyAlignment="1">
      <alignment horizontal="center" vertical="center"/>
      <protection/>
    </xf>
    <xf numFmtId="0" fontId="38" fillId="0" borderId="15" xfId="71" applyFont="1" applyBorder="1" applyAlignment="1">
      <alignment horizontal="center" vertical="center" wrapText="1"/>
      <protection/>
    </xf>
    <xf numFmtId="0" fontId="38" fillId="0" borderId="33" xfId="71" applyFont="1" applyBorder="1" applyAlignment="1">
      <alignment horizontal="center" vertical="center" wrapText="1"/>
      <protection/>
    </xf>
    <xf numFmtId="0" fontId="38" fillId="0" borderId="16" xfId="71" applyFont="1" applyBorder="1" applyAlignment="1">
      <alignment horizontal="center" vertical="center" wrapText="1"/>
      <protection/>
    </xf>
    <xf numFmtId="0" fontId="37" fillId="0" borderId="0" xfId="71" applyFont="1" applyAlignment="1">
      <alignment horizontal="left" vertical="center" wrapText="1"/>
      <protection/>
    </xf>
    <xf numFmtId="0" fontId="59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9" fontId="37" fillId="51" borderId="15" xfId="0" applyNumberFormat="1" applyFont="1" applyFill="1" applyBorder="1" applyAlignment="1">
      <alignment horizontal="right" wrapText="1"/>
    </xf>
    <xf numFmtId="49" fontId="0" fillId="51" borderId="33" xfId="0" applyNumberFormat="1" applyFill="1" applyBorder="1" applyAlignment="1">
      <alignment/>
    </xf>
    <xf numFmtId="49" fontId="0" fillId="51" borderId="16" xfId="0" applyNumberFormat="1" applyFill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49" borderId="15" xfId="0" applyFont="1" applyFill="1" applyBorder="1" applyAlignment="1">
      <alignment vertical="center" wrapText="1"/>
    </xf>
    <xf numFmtId="0" fontId="0" fillId="49" borderId="16" xfId="0" applyFill="1" applyBorder="1" applyAlignment="1">
      <alignment vertical="center" wrapText="1"/>
    </xf>
    <xf numFmtId="0" fontId="0" fillId="49" borderId="33" xfId="0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horizontal="right"/>
    </xf>
    <xf numFmtId="0" fontId="57" fillId="45" borderId="15" xfId="0" applyFont="1" applyFill="1" applyBorder="1" applyAlignment="1">
      <alignment vertical="center" wrapText="1"/>
    </xf>
    <xf numFmtId="0" fontId="9" fillId="45" borderId="33" xfId="0" applyFont="1" applyFill="1" applyBorder="1" applyAlignment="1">
      <alignment vertical="center" wrapText="1"/>
    </xf>
    <xf numFmtId="0" fontId="9" fillId="45" borderId="16" xfId="0" applyFont="1" applyFill="1" applyBorder="1" applyAlignment="1">
      <alignment vertical="center" wrapText="1"/>
    </xf>
    <xf numFmtId="0" fontId="56" fillId="55" borderId="15" xfId="0" applyFont="1" applyFill="1" applyBorder="1" applyAlignment="1">
      <alignment vertical="center" wrapText="1"/>
    </xf>
    <xf numFmtId="0" fontId="0" fillId="55" borderId="33" xfId="0" applyFill="1" applyBorder="1" applyAlignment="1">
      <alignment vertical="center" wrapText="1"/>
    </xf>
    <xf numFmtId="0" fontId="0" fillId="55" borderId="13" xfId="0" applyFill="1" applyBorder="1" applyAlignment="1">
      <alignment vertical="center" wrapText="1"/>
    </xf>
    <xf numFmtId="0" fontId="38" fillId="0" borderId="0" xfId="71" applyFont="1" applyAlignment="1">
      <alignment horizontal="right"/>
      <protection/>
    </xf>
    <xf numFmtId="0" fontId="0" fillId="0" borderId="0" xfId="0" applyFont="1" applyAlignment="1">
      <alignment vertical="center"/>
    </xf>
    <xf numFmtId="0" fontId="23" fillId="0" borderId="0" xfId="71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49" fontId="37" fillId="0" borderId="15" xfId="0" applyNumberFormat="1" applyFont="1" applyFill="1" applyBorder="1" applyAlignment="1">
      <alignment horizontal="right" wrapText="1"/>
    </xf>
    <xf numFmtId="49" fontId="0" fillId="0" borderId="33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0" fontId="37" fillId="24" borderId="41" xfId="0" applyFont="1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16" xfId="0" applyBorder="1" applyAlignment="1">
      <alignment vertical="center"/>
    </xf>
    <xf numFmtId="49" fontId="37" fillId="28" borderId="15" xfId="0" applyNumberFormat="1" applyFont="1" applyFill="1" applyBorder="1" applyAlignment="1">
      <alignment horizontal="right" vertical="center" wrapText="1"/>
    </xf>
    <xf numFmtId="0" fontId="37" fillId="24" borderId="15" xfId="0" applyFont="1" applyFill="1" applyBorder="1" applyAlignment="1">
      <alignment horizontal="right" vertical="center"/>
    </xf>
    <xf numFmtId="0" fontId="31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7" fillId="67" borderId="15" xfId="0" applyFont="1" applyFill="1" applyBorder="1" applyAlignment="1">
      <alignment horizontal="right" vertical="center"/>
    </xf>
    <xf numFmtId="0" fontId="0" fillId="55" borderId="33" xfId="0" applyFill="1" applyBorder="1" applyAlignment="1">
      <alignment vertical="center"/>
    </xf>
    <xf numFmtId="0" fontId="0" fillId="55" borderId="16" xfId="0" applyFill="1" applyBorder="1" applyAlignment="1">
      <alignment vertical="center"/>
    </xf>
    <xf numFmtId="49" fontId="37" fillId="67" borderId="15" xfId="0" applyNumberFormat="1" applyFont="1" applyFill="1" applyBorder="1" applyAlignment="1">
      <alignment horizontal="right" vertical="center" wrapText="1"/>
    </xf>
    <xf numFmtId="49" fontId="0" fillId="55" borderId="33" xfId="0" applyNumberFormat="1" applyFill="1" applyBorder="1" applyAlignment="1">
      <alignment vertical="center"/>
    </xf>
    <xf numFmtId="49" fontId="0" fillId="55" borderId="16" xfId="0" applyNumberFormat="1" applyFill="1" applyBorder="1" applyAlignment="1">
      <alignment vertical="center"/>
    </xf>
    <xf numFmtId="0" fontId="47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56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56" fillId="0" borderId="0" xfId="0" applyFont="1" applyAlignment="1">
      <alignment horizontal="right" vertical="center"/>
    </xf>
    <xf numFmtId="0" fontId="59" fillId="0" borderId="0" xfId="69" applyFont="1" applyAlignment="1">
      <alignment horizontal="left" vertical="center"/>
      <protection/>
    </xf>
    <xf numFmtId="0" fontId="65" fillId="63" borderId="36" xfId="69" applyFont="1" applyFill="1" applyBorder="1" applyAlignment="1">
      <alignment vertical="top" wrapText="1"/>
      <protection/>
    </xf>
    <xf numFmtId="0" fontId="53" fillId="0" borderId="0" xfId="69" applyFont="1" applyAlignment="1">
      <alignment horizontal="left" vertical="top" wrapText="1"/>
      <protection/>
    </xf>
    <xf numFmtId="0" fontId="54" fillId="0" borderId="0" xfId="69" applyAlignment="1">
      <alignment horizontal="left" vertical="top" wrapText="1"/>
      <protection/>
    </xf>
    <xf numFmtId="0" fontId="63" fillId="0" borderId="0" xfId="69" applyFont="1" applyAlignment="1">
      <alignment horizontal="center" vertical="center" wrapText="1"/>
      <protection/>
    </xf>
    <xf numFmtId="0" fontId="61" fillId="0" borderId="0" xfId="69" applyFont="1" applyAlignment="1">
      <alignment horizontal="center" vertical="center" wrapText="1"/>
      <protection/>
    </xf>
    <xf numFmtId="0" fontId="59" fillId="0" borderId="0" xfId="69" applyFont="1" applyAlignment="1">
      <alignment horizontal="right" wrapText="1"/>
      <protection/>
    </xf>
    <xf numFmtId="0" fontId="65" fillId="62" borderId="36" xfId="69" applyFont="1" applyFill="1" applyBorder="1" applyAlignment="1">
      <alignment vertical="top" wrapText="1"/>
      <protection/>
    </xf>
  </cellXfs>
  <cellStyles count="7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l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3" xfId="68"/>
    <cellStyle name="Обычный 4" xfId="69"/>
    <cellStyle name="Обычный 4 2" xfId="70"/>
    <cellStyle name="Обычный_Бюджет2014_Поныри" xfId="71"/>
    <cellStyle name="Обычный_Бюджет2014_Рыльск(уточнение 8)" xfId="72"/>
    <cellStyle name="Обычный_Бюджет2014_Рыльск(уточнение 8) 2" xfId="73"/>
    <cellStyle name="Обычный_прил (1 23 12 2008)" xfId="74"/>
    <cellStyle name="Обычный_прил 1 по новой БК" xfId="75"/>
    <cellStyle name="Обычный_Прил.1,2,3-2009" xfId="76"/>
    <cellStyle name="Обычный_Прил.1,2,3-2009_Бюджет2014_Рыльск(уточнение 8)" xfId="77"/>
    <cellStyle name="Обычный_Прил.7,8 Расходы_2009" xfId="78"/>
    <cellStyle name="Обычный_прил3" xfId="79"/>
    <cellStyle name="Обычный_прил3 (2)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6-1\&#1073;&#1102;&#1076;&#1078;&#1077;&#1090;%202016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41;&#1102;&#1076;&#1078;&#1077;&#1090;&#1099;%202016\30.12.2016\&#1087;&#1088;&#1080;&#1083;&#1086;&#1078;&#1077;&#1085;.%201,4,5,6,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4;&#1086;&#1082;&#1091;&#1084;&#1077;&#1085;&#1090;&#1099;\&#1073;&#1102;&#1076;&#1078;&#1077;&#1090;%202021-2023\&#1089;&#1086;&#1075;&#1083;&#1072;&#1089;&#1086;&#1074;&#1072;&#1085;&#1080;&#1077;%20&#1085;&#1086;&#1103;&#1073;&#1088;&#1100;\&#1089;&#1077;&#1083;&#1100;&#1089;&#1086;&#1074;&#1077;&#1090;&#1099;\&#1073;&#1102;&#1076;&#1078;&#1077;&#1090;&#1099;\&#1091;&#1090;&#1074;&#1077;&#1088;&#1078;&#1076;&#1077;&#1085;&#1085;&#1099;&#1077;\&#1055;&#1077;&#1088;&#1074;&#1086;&#1084;&#1072;&#1081;&#1089;&#1082;&#1080;&#1081;\&#1056;&#1077;&#1096;&#1077;&#1085;&#1080;&#1077;%2014%20&#1086;&#1090;%2007.12.2020%20%20&#1041;&#1102;&#1076;&#1078;&#1077;&#1090;%202021-2023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прил2"/>
      <sheetName val="2"/>
      <sheetName val="3"/>
      <sheetName val="4"/>
      <sheetName val="5"/>
      <sheetName val="прил6"/>
      <sheetName val="6"/>
      <sheetName val="7"/>
      <sheetName val="прил8"/>
      <sheetName val="8"/>
      <sheetName val="9"/>
      <sheetName val="прил10"/>
      <sheetName val="прил12"/>
      <sheetName val="10"/>
      <sheetName val="прил14"/>
      <sheetName val="прил16"/>
      <sheetName val="11"/>
      <sheetName val="12"/>
      <sheetName val="13"/>
      <sheetName val="14"/>
      <sheetName val="15"/>
      <sheetName val="16"/>
      <sheetName val="Лист3"/>
      <sheetName val="17"/>
      <sheetName val="18"/>
      <sheetName val="прил1"/>
      <sheetName val="прил3"/>
      <sheetName val="прил4"/>
      <sheetName val="прил5"/>
      <sheetName val="прил7"/>
      <sheetName val="прил9"/>
      <sheetName val="прил11т1"/>
      <sheetName val="прил11т2"/>
      <sheetName val="прил11т3"/>
      <sheetName val="прил11т4"/>
      <sheetName val="прил11т5"/>
      <sheetName val="прил11т6"/>
      <sheetName val="пр8"/>
      <sheetName val="пр10"/>
      <sheetName val="пр12"/>
      <sheetName val="пр3"/>
    </sheetNames>
    <sheetDataSet>
      <sheetData sheetId="29">
        <row r="113">
          <cell r="H113">
            <v>583122</v>
          </cell>
        </row>
        <row r="127">
          <cell r="H127">
            <v>5967</v>
          </cell>
        </row>
        <row r="155">
          <cell r="H155" t="e">
            <v>#REF!</v>
          </cell>
        </row>
        <row r="156">
          <cell r="H156" t="e">
            <v>#REF!</v>
          </cell>
        </row>
        <row r="157">
          <cell r="H157" t="e">
            <v>#REF!</v>
          </cell>
        </row>
        <row r="165">
          <cell r="H165">
            <v>0</v>
          </cell>
        </row>
        <row r="172">
          <cell r="H172">
            <v>0</v>
          </cell>
        </row>
        <row r="178">
          <cell r="H178">
            <v>0</v>
          </cell>
        </row>
        <row r="180">
          <cell r="H180">
            <v>0</v>
          </cell>
        </row>
        <row r="186">
          <cell r="H186">
            <v>0</v>
          </cell>
        </row>
        <row r="192">
          <cell r="H192">
            <v>0</v>
          </cell>
        </row>
        <row r="197">
          <cell r="H197">
            <v>0</v>
          </cell>
        </row>
        <row r="202">
          <cell r="H202">
            <v>0</v>
          </cell>
        </row>
        <row r="242">
          <cell r="H242">
            <v>0</v>
          </cell>
        </row>
        <row r="243">
          <cell r="H243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52">
          <cell r="H252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5">
          <cell r="H265">
            <v>0</v>
          </cell>
        </row>
        <row r="266">
          <cell r="H266">
            <v>0</v>
          </cell>
        </row>
        <row r="268">
          <cell r="H268">
            <v>0</v>
          </cell>
        </row>
        <row r="269">
          <cell r="H269">
            <v>0</v>
          </cell>
        </row>
        <row r="271">
          <cell r="H271">
            <v>0</v>
          </cell>
        </row>
        <row r="273">
          <cell r="H273">
            <v>0</v>
          </cell>
        </row>
        <row r="275">
          <cell r="H275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9">
          <cell r="H289">
            <v>0</v>
          </cell>
        </row>
        <row r="299">
          <cell r="H299">
            <v>0</v>
          </cell>
        </row>
        <row r="305">
          <cell r="H305">
            <v>0</v>
          </cell>
        </row>
        <row r="321">
          <cell r="H321">
            <v>0</v>
          </cell>
        </row>
        <row r="326">
          <cell r="H326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3">
          <cell r="H333">
            <v>0</v>
          </cell>
        </row>
        <row r="343">
          <cell r="H343">
            <v>0</v>
          </cell>
        </row>
        <row r="356">
          <cell r="H356">
            <v>0</v>
          </cell>
        </row>
        <row r="363">
          <cell r="H363">
            <v>0</v>
          </cell>
        </row>
        <row r="369">
          <cell r="H369">
            <v>0</v>
          </cell>
        </row>
        <row r="372">
          <cell r="H372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88">
          <cell r="H388">
            <v>0</v>
          </cell>
        </row>
        <row r="395">
          <cell r="H395">
            <v>0</v>
          </cell>
        </row>
        <row r="399">
          <cell r="H399">
            <v>0</v>
          </cell>
        </row>
        <row r="400">
          <cell r="H400">
            <v>0</v>
          </cell>
        </row>
        <row r="404">
          <cell r="H404">
            <v>0</v>
          </cell>
        </row>
        <row r="405">
          <cell r="H405">
            <v>0</v>
          </cell>
        </row>
        <row r="410">
          <cell r="H410">
            <v>0</v>
          </cell>
        </row>
        <row r="412">
          <cell r="H412">
            <v>0</v>
          </cell>
        </row>
        <row r="413">
          <cell r="H413">
            <v>0</v>
          </cell>
        </row>
        <row r="415">
          <cell r="H415">
            <v>0</v>
          </cell>
        </row>
        <row r="416">
          <cell r="H416">
            <v>0</v>
          </cell>
        </row>
        <row r="418">
          <cell r="H418">
            <v>0</v>
          </cell>
        </row>
        <row r="419">
          <cell r="H419">
            <v>0</v>
          </cell>
        </row>
        <row r="421">
          <cell r="H421">
            <v>0</v>
          </cell>
        </row>
        <row r="422">
          <cell r="H422">
            <v>0</v>
          </cell>
        </row>
        <row r="427">
          <cell r="H427">
            <v>0</v>
          </cell>
        </row>
        <row r="428">
          <cell r="H428">
            <v>0</v>
          </cell>
        </row>
        <row r="430">
          <cell r="H430">
            <v>0</v>
          </cell>
        </row>
        <row r="433">
          <cell r="H433">
            <v>0</v>
          </cell>
        </row>
        <row r="434">
          <cell r="H434">
            <v>0</v>
          </cell>
        </row>
        <row r="436">
          <cell r="H436">
            <v>0</v>
          </cell>
        </row>
        <row r="440">
          <cell r="H440">
            <v>0</v>
          </cell>
        </row>
        <row r="441">
          <cell r="H441">
            <v>0</v>
          </cell>
        </row>
        <row r="443">
          <cell r="H443">
            <v>0</v>
          </cell>
        </row>
        <row r="448">
          <cell r="H448">
            <v>0</v>
          </cell>
        </row>
        <row r="454">
          <cell r="H454">
            <v>0</v>
          </cell>
        </row>
        <row r="455">
          <cell r="H455">
            <v>0</v>
          </cell>
        </row>
        <row r="460">
          <cell r="H460">
            <v>0</v>
          </cell>
        </row>
        <row r="461">
          <cell r="H461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1">
          <cell r="H471">
            <v>0</v>
          </cell>
        </row>
        <row r="475">
          <cell r="H475">
            <v>0</v>
          </cell>
        </row>
        <row r="482">
          <cell r="H482">
            <v>0</v>
          </cell>
        </row>
        <row r="486">
          <cell r="H486">
            <v>0</v>
          </cell>
        </row>
        <row r="491">
          <cell r="H491">
            <v>0</v>
          </cell>
        </row>
        <row r="498">
          <cell r="H498">
            <v>0</v>
          </cell>
        </row>
        <row r="504">
          <cell r="H5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прил2"/>
      <sheetName val="2"/>
      <sheetName val="3"/>
      <sheetName val="4"/>
      <sheetName val="5"/>
      <sheetName val="прил6"/>
      <sheetName val="6"/>
      <sheetName val="7"/>
      <sheetName val="прил8"/>
      <sheetName val="8"/>
      <sheetName val="9"/>
      <sheetName val="прил10"/>
      <sheetName val="прил12"/>
      <sheetName val="10"/>
      <sheetName val="прил14"/>
      <sheetName val="прил16"/>
      <sheetName val="11"/>
      <sheetName val="12"/>
      <sheetName val="13"/>
      <sheetName val="14"/>
      <sheetName val="15"/>
      <sheetName val="16"/>
      <sheetName val="Лист3"/>
      <sheetName val="17"/>
      <sheetName val="18"/>
      <sheetName val="прил1"/>
      <sheetName val="прил3"/>
      <sheetName val="прил4"/>
      <sheetName val="прил 1"/>
      <sheetName val="прил 4"/>
      <sheetName val="прил5"/>
      <sheetName val="прил7"/>
      <sheetName val="прил9"/>
      <sheetName val="прил11т1"/>
      <sheetName val="прил11т2"/>
      <sheetName val="прил11т3"/>
      <sheetName val="прил11т4"/>
      <sheetName val="прил11т5"/>
      <sheetName val="прил11т6"/>
      <sheetName val="п2"/>
      <sheetName val="п3"/>
      <sheetName val="п6"/>
      <sheetName val="пр8"/>
      <sheetName val="п8"/>
      <sheetName val="п10"/>
      <sheetName val="пр10"/>
      <sheetName val="п12"/>
      <sheetName val="пр12"/>
    </sheetNames>
    <sheetDataSet>
      <sheetData sheetId="31">
        <row r="355">
          <cell r="A355" t="str">
            <v>Оплата труда работников учреждений культуры муниципальных образований городских и сельских поселений</v>
          </cell>
        </row>
        <row r="356">
          <cell r="A35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прил2"/>
      <sheetName val="2"/>
      <sheetName val="3"/>
      <sheetName val="4"/>
      <sheetName val="5"/>
      <sheetName val="прил6"/>
      <sheetName val="6"/>
      <sheetName val="7"/>
      <sheetName val="прил8"/>
      <sheetName val="8"/>
      <sheetName val="9"/>
      <sheetName val="прил10"/>
      <sheetName val="прил12"/>
      <sheetName val="10"/>
      <sheetName val="прил14"/>
      <sheetName val="прил16"/>
      <sheetName val="11"/>
      <sheetName val="12"/>
      <sheetName val="13"/>
      <sheetName val="14"/>
      <sheetName val="15"/>
      <sheetName val="16"/>
      <sheetName val="Лист3"/>
      <sheetName val="17"/>
      <sheetName val="18"/>
    </sheetNames>
    <sheetDataSet>
      <sheetData sheetId="0">
        <row r="2">
          <cell r="A2" t="str">
            <v>к решению Собрания депутатов Первомайского сельсовета</v>
          </cell>
        </row>
        <row r="4">
          <cell r="A4" t="str">
            <v>"О бюджете Первомайского сельсовета Поныровского района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E3C0268C1C0E85AD23CFDE5BBED07F7D724C298F6F5BE44BC9EA055C7776A88B93A57F6EABAEB40998F16244B95562F0A121A4336Ab1L0G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Normal="75" zoomScaleSheetLayoutView="100" zoomScalePageLayoutView="0" workbookViewId="0" topLeftCell="A1">
      <selection activeCell="A6" sqref="A6:C6"/>
    </sheetView>
  </sheetViews>
  <sheetFormatPr defaultColWidth="9.140625" defaultRowHeight="15"/>
  <cols>
    <col min="1" max="1" width="34.57421875" style="1126" customWidth="1"/>
    <col min="2" max="2" width="61.8515625" style="1127" customWidth="1"/>
    <col min="3" max="3" width="16.8515625" style="1128" customWidth="1"/>
    <col min="4" max="16384" width="9.140625" style="1129" customWidth="1"/>
  </cols>
  <sheetData>
    <row r="1" spans="1:3" s="139" customFormat="1" ht="15">
      <c r="A1" s="209"/>
      <c r="B1" s="1464" t="s">
        <v>12</v>
      </c>
      <c r="C1" s="1465"/>
    </row>
    <row r="2" spans="1:6" s="64" customFormat="1" ht="15.75" customHeight="1">
      <c r="A2" s="1466" t="s">
        <v>863</v>
      </c>
      <c r="B2" s="1466"/>
      <c r="C2" s="1466"/>
      <c r="D2" s="76"/>
      <c r="E2" s="76"/>
      <c r="F2" s="76"/>
    </row>
    <row r="3" spans="1:6" s="64" customFormat="1" ht="15.75" customHeight="1">
      <c r="A3" s="1466" t="s">
        <v>1052</v>
      </c>
      <c r="B3" s="1466"/>
      <c r="C3" s="1466"/>
      <c r="D3" s="76"/>
      <c r="E3" s="76"/>
      <c r="F3" s="76"/>
    </row>
    <row r="4" spans="1:6" s="65" customFormat="1" ht="16.5" customHeight="1">
      <c r="A4" s="1462" t="s">
        <v>864</v>
      </c>
      <c r="B4" s="1462"/>
      <c r="C4" s="1462"/>
      <c r="D4" s="77"/>
      <c r="E4" s="77"/>
      <c r="F4" s="77"/>
    </row>
    <row r="5" spans="1:6" s="65" customFormat="1" ht="16.5" customHeight="1">
      <c r="A5" s="1462" t="s">
        <v>956</v>
      </c>
      <c r="B5" s="1462"/>
      <c r="C5" s="1462"/>
      <c r="D5" s="77"/>
      <c r="E5" s="77"/>
      <c r="F5" s="77"/>
    </row>
    <row r="6" spans="1:3" s="1116" customFormat="1" ht="15.75">
      <c r="A6" s="1467" t="s">
        <v>1196</v>
      </c>
      <c r="B6" s="1467"/>
      <c r="C6" s="1467"/>
    </row>
    <row r="7" spans="1:3" s="1116" customFormat="1" ht="15.75">
      <c r="A7" s="138"/>
      <c r="B7" s="1117"/>
      <c r="C7" s="1081"/>
    </row>
    <row r="8" spans="1:3" s="1118" customFormat="1" ht="18.75">
      <c r="A8" s="1463" t="s">
        <v>792</v>
      </c>
      <c r="B8" s="1463"/>
      <c r="C8" s="1463"/>
    </row>
    <row r="9" spans="1:3" s="1118" customFormat="1" ht="18.75">
      <c r="A9" s="1463" t="s">
        <v>957</v>
      </c>
      <c r="B9" s="1463"/>
      <c r="C9" s="1463"/>
    </row>
    <row r="10" spans="1:3" s="1118" customFormat="1" ht="18.75">
      <c r="A10" s="162"/>
      <c r="B10" s="131"/>
      <c r="C10" s="1119"/>
    </row>
    <row r="11" spans="1:3" s="1118" customFormat="1" ht="18.75">
      <c r="A11" s="162"/>
      <c r="C11" s="1119" t="s">
        <v>435</v>
      </c>
    </row>
    <row r="12" spans="1:3" s="1121" customFormat="1" ht="54" customHeight="1">
      <c r="A12" s="1120" t="s">
        <v>129</v>
      </c>
      <c r="B12" s="1120" t="s">
        <v>197</v>
      </c>
      <c r="C12" s="90" t="s">
        <v>476</v>
      </c>
    </row>
    <row r="13" spans="1:3" s="1121" customFormat="1" ht="44.25" customHeight="1">
      <c r="A13" s="92" t="s">
        <v>1101</v>
      </c>
      <c r="B13" s="1210" t="s">
        <v>15</v>
      </c>
      <c r="C13" s="1211">
        <f>SUM(C14)</f>
        <v>0</v>
      </c>
    </row>
    <row r="14" spans="1:3" s="1121" customFormat="1" ht="37.5" hidden="1">
      <c r="A14" s="959" t="s">
        <v>1102</v>
      </c>
      <c r="B14" s="957" t="s">
        <v>17</v>
      </c>
      <c r="C14" s="1205">
        <f>SUM(C15)</f>
        <v>0</v>
      </c>
    </row>
    <row r="15" spans="1:3" s="1121" customFormat="1" ht="55.5" customHeight="1" hidden="1">
      <c r="A15" s="956" t="s">
        <v>1103</v>
      </c>
      <c r="B15" s="960" t="s">
        <v>728</v>
      </c>
      <c r="C15" s="1206">
        <f>SUM(C16)</f>
        <v>0</v>
      </c>
    </row>
    <row r="16" spans="1:3" s="1121" customFormat="1" ht="61.5" customHeight="1" hidden="1">
      <c r="A16" s="97" t="s">
        <v>1104</v>
      </c>
      <c r="B16" s="960" t="s">
        <v>19</v>
      </c>
      <c r="C16" s="1206">
        <f>SUM(C17)</f>
        <v>0</v>
      </c>
    </row>
    <row r="17" spans="1:3" s="1121" customFormat="1" ht="76.5" customHeight="1" hidden="1">
      <c r="A17" s="97" t="s">
        <v>1105</v>
      </c>
      <c r="B17" s="1212" t="s">
        <v>37</v>
      </c>
      <c r="C17" s="1207"/>
    </row>
    <row r="18" spans="1:3" s="1121" customFormat="1" ht="39.75" customHeight="1">
      <c r="A18" s="95" t="s">
        <v>1106</v>
      </c>
      <c r="B18" s="957" t="s">
        <v>23</v>
      </c>
      <c r="C18" s="958">
        <f>C19+C23</f>
        <v>8872.160000000149</v>
      </c>
    </row>
    <row r="19" spans="1:3" s="1121" customFormat="1" ht="27" customHeight="1">
      <c r="A19" s="97" t="s">
        <v>1107</v>
      </c>
      <c r="B19" s="98" t="s">
        <v>25</v>
      </c>
      <c r="C19" s="1208">
        <f>C20</f>
        <v>-12915084.84</v>
      </c>
    </row>
    <row r="20" spans="1:3" s="1121" customFormat="1" ht="18.75">
      <c r="A20" s="97" t="s">
        <v>1108</v>
      </c>
      <c r="B20" s="98" t="s">
        <v>27</v>
      </c>
      <c r="C20" s="1208">
        <f>C21</f>
        <v>-12915084.84</v>
      </c>
    </row>
    <row r="21" spans="1:3" s="1121" customFormat="1" ht="40.5" customHeight="1">
      <c r="A21" s="97" t="s">
        <v>1109</v>
      </c>
      <c r="B21" s="98" t="s">
        <v>29</v>
      </c>
      <c r="C21" s="1208">
        <f>C22</f>
        <v>-12915084.84</v>
      </c>
    </row>
    <row r="22" spans="1:3" s="1121" customFormat="1" ht="37.5">
      <c r="A22" s="97" t="s">
        <v>1110</v>
      </c>
      <c r="B22" s="98" t="s">
        <v>43</v>
      </c>
      <c r="C22" s="1209">
        <v>-12915084.84</v>
      </c>
    </row>
    <row r="23" spans="1:3" s="1121" customFormat="1" ht="18.75">
      <c r="A23" s="97" t="s">
        <v>1111</v>
      </c>
      <c r="B23" s="98" t="s">
        <v>31</v>
      </c>
      <c r="C23" s="1208">
        <f>C24</f>
        <v>12923957</v>
      </c>
    </row>
    <row r="24" spans="1:3" s="1121" customFormat="1" ht="18.75">
      <c r="A24" s="97" t="s">
        <v>1112</v>
      </c>
      <c r="B24" s="98" t="s">
        <v>33</v>
      </c>
      <c r="C24" s="1208">
        <f>C25</f>
        <v>12923957</v>
      </c>
    </row>
    <row r="25" spans="1:3" s="1121" customFormat="1" ht="37.5" customHeight="1">
      <c r="A25" s="97" t="s">
        <v>1113</v>
      </c>
      <c r="B25" s="98" t="s">
        <v>35</v>
      </c>
      <c r="C25" s="1208">
        <f>C26</f>
        <v>12923957</v>
      </c>
    </row>
    <row r="26" spans="1:3" s="1121" customFormat="1" ht="37.5">
      <c r="A26" s="97" t="s">
        <v>1114</v>
      </c>
      <c r="B26" s="98" t="s">
        <v>42</v>
      </c>
      <c r="C26" s="654">
        <v>12923957</v>
      </c>
    </row>
    <row r="27" spans="1:3" s="1121" customFormat="1" ht="37.5">
      <c r="A27" s="599"/>
      <c r="B27" s="600" t="s">
        <v>415</v>
      </c>
      <c r="C27" s="629">
        <f>SUM(C13)</f>
        <v>0</v>
      </c>
    </row>
    <row r="28" spans="1:3" s="1121" customFormat="1" ht="18.75">
      <c r="A28" s="1122"/>
      <c r="B28" s="1123"/>
      <c r="C28" s="1124"/>
    </row>
    <row r="29" spans="1:3" s="1121" customFormat="1" ht="18.75">
      <c r="A29" s="1122"/>
      <c r="B29" s="1123"/>
      <c r="C29" s="1124"/>
    </row>
    <row r="30" spans="1:3" s="1121" customFormat="1" ht="18.75">
      <c r="A30" s="1122"/>
      <c r="B30" s="1125"/>
      <c r="C30" s="1124"/>
    </row>
    <row r="31" spans="1:3" s="1121" customFormat="1" ht="18.75">
      <c r="A31" s="1122"/>
      <c r="B31" s="1123"/>
      <c r="C31" s="1124"/>
    </row>
    <row r="32" spans="1:3" s="1121" customFormat="1" ht="18.75">
      <c r="A32" s="1122"/>
      <c r="B32" s="1123"/>
      <c r="C32" s="1124"/>
    </row>
    <row r="33" spans="1:3" s="1121" customFormat="1" ht="18.75">
      <c r="A33" s="1122"/>
      <c r="B33" s="1123"/>
      <c r="C33" s="1124"/>
    </row>
    <row r="34" spans="1:3" s="1121" customFormat="1" ht="18.75">
      <c r="A34" s="1122"/>
      <c r="B34" s="1123"/>
      <c r="C34" s="1124"/>
    </row>
    <row r="35" spans="1:3" s="1121" customFormat="1" ht="18.75">
      <c r="A35" s="1122"/>
      <c r="B35" s="1123"/>
      <c r="C35" s="1124"/>
    </row>
    <row r="36" spans="1:3" s="1121" customFormat="1" ht="18.75">
      <c r="A36" s="1122"/>
      <c r="B36" s="1123"/>
      <c r="C36" s="1124"/>
    </row>
    <row r="37" spans="1:3" s="1121" customFormat="1" ht="18.75">
      <c r="A37" s="1122"/>
      <c r="B37" s="1123"/>
      <c r="C37" s="1124"/>
    </row>
    <row r="38" spans="1:3" s="1121" customFormat="1" ht="18.75">
      <c r="A38" s="1122"/>
      <c r="B38" s="1123"/>
      <c r="C38" s="1124"/>
    </row>
  </sheetData>
  <sheetProtection formatRows="0" autoFilter="0"/>
  <mergeCells count="8">
    <mergeCell ref="A5:C5"/>
    <mergeCell ref="A8:C8"/>
    <mergeCell ref="A9:C9"/>
    <mergeCell ref="B1:C1"/>
    <mergeCell ref="A2:C2"/>
    <mergeCell ref="A3:C3"/>
    <mergeCell ref="A4:C4"/>
    <mergeCell ref="A6:C6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9"/>
  <sheetViews>
    <sheetView view="pageBreakPreview" zoomScaleSheetLayoutView="100" zoomScalePageLayoutView="0" workbookViewId="0" topLeftCell="A40">
      <selection activeCell="D15" sqref="D15"/>
    </sheetView>
  </sheetViews>
  <sheetFormatPr defaultColWidth="8.8515625" defaultRowHeight="15"/>
  <cols>
    <col min="1" max="1" width="29.7109375" style="162" customWidth="1"/>
    <col min="2" max="2" width="71.28125" style="163" customWidth="1"/>
    <col min="3" max="3" width="18.140625" style="163" customWidth="1"/>
    <col min="4" max="4" width="17.57421875" style="141" customWidth="1"/>
    <col min="5" max="16384" width="8.8515625" style="139" customWidth="1"/>
  </cols>
  <sheetData>
    <row r="1" spans="1:6" s="64" customFormat="1" ht="15.75" customHeight="1">
      <c r="A1" s="1483" t="s">
        <v>124</v>
      </c>
      <c r="B1" s="1483"/>
      <c r="C1" s="1483"/>
      <c r="D1" s="1483"/>
      <c r="E1" s="76"/>
      <c r="F1" s="76"/>
    </row>
    <row r="2" spans="1:6" s="64" customFormat="1" ht="15.75" customHeight="1">
      <c r="A2" s="1483" t="s">
        <v>869</v>
      </c>
      <c r="B2" s="1483"/>
      <c r="C2" s="1483"/>
      <c r="D2" s="1483"/>
      <c r="E2" s="76"/>
      <c r="F2" s="76"/>
    </row>
    <row r="3" spans="1:6" s="64" customFormat="1" ht="15.75" customHeight="1">
      <c r="A3" s="1483" t="s">
        <v>1052</v>
      </c>
      <c r="B3" s="1483"/>
      <c r="C3" s="1483"/>
      <c r="D3" s="1483"/>
      <c r="E3" s="76"/>
      <c r="F3" s="76"/>
    </row>
    <row r="4" spans="1:6" s="65" customFormat="1" ht="16.5" customHeight="1">
      <c r="A4" s="1479" t="s">
        <v>870</v>
      </c>
      <c r="B4" s="1479"/>
      <c r="C4" s="1479"/>
      <c r="D4" s="1479"/>
      <c r="E4" s="77"/>
      <c r="F4" s="77"/>
    </row>
    <row r="5" spans="1:6" s="65" customFormat="1" ht="16.5" customHeight="1">
      <c r="A5" s="1479" t="s">
        <v>956</v>
      </c>
      <c r="B5" s="1479"/>
      <c r="C5" s="1479"/>
      <c r="D5" s="1479"/>
      <c r="E5" s="77"/>
      <c r="F5" s="77"/>
    </row>
    <row r="6" spans="1:4" ht="15.75">
      <c r="A6" s="1476"/>
      <c r="B6" s="1476"/>
      <c r="C6" s="1476"/>
      <c r="D6" s="1476"/>
    </row>
    <row r="8" spans="1:4" s="143" customFormat="1" ht="20.25">
      <c r="A8" s="1503" t="s">
        <v>1123</v>
      </c>
      <c r="B8" s="1503"/>
      <c r="C8" s="1503"/>
      <c r="D8" s="1503"/>
    </row>
    <row r="9" spans="1:4" s="143" customFormat="1" ht="20.25">
      <c r="A9" s="1504" t="s">
        <v>793</v>
      </c>
      <c r="B9" s="1504"/>
      <c r="C9" s="1504"/>
      <c r="D9" s="1504"/>
    </row>
    <row r="10" spans="1:4" s="143" customFormat="1" ht="20.25">
      <c r="A10" s="962"/>
      <c r="B10" s="962" t="s">
        <v>960</v>
      </c>
      <c r="C10" s="962"/>
      <c r="D10" s="962"/>
    </row>
    <row r="11" ht="18.75">
      <c r="D11" s="141" t="s">
        <v>435</v>
      </c>
    </row>
    <row r="12" spans="1:7" s="145" customFormat="1" ht="87.75" customHeight="1">
      <c r="A12" s="949" t="s">
        <v>257</v>
      </c>
      <c r="B12" s="950" t="s">
        <v>258</v>
      </c>
      <c r="C12" s="154" t="s">
        <v>953</v>
      </c>
      <c r="D12" s="154" t="s">
        <v>973</v>
      </c>
      <c r="G12" s="952"/>
    </row>
    <row r="13" spans="1:4" ht="18.75" customHeight="1">
      <c r="A13" s="1505" t="s">
        <v>123</v>
      </c>
      <c r="B13" s="1505"/>
      <c r="C13" s="638">
        <f>C14+C50</f>
        <v>2508773</v>
      </c>
      <c r="D13" s="638">
        <f>D14+D50</f>
        <v>2477550</v>
      </c>
    </row>
    <row r="14" spans="1:4" ht="20.25" customHeight="1">
      <c r="A14" s="165" t="s">
        <v>79</v>
      </c>
      <c r="B14" s="166" t="s">
        <v>259</v>
      </c>
      <c r="C14" s="637">
        <f>C15+C26+C29+C37+C43+D46</f>
        <v>2016671</v>
      </c>
      <c r="D14" s="637">
        <f>D15+D26+D29+D37+D43+D46</f>
        <v>2018427</v>
      </c>
    </row>
    <row r="15" spans="1:4" ht="16.5" customHeight="1">
      <c r="A15" s="168" t="s">
        <v>260</v>
      </c>
      <c r="B15" s="169" t="s">
        <v>261</v>
      </c>
      <c r="C15" s="636">
        <f>C16</f>
        <v>46630</v>
      </c>
      <c r="D15" s="636">
        <f>D16</f>
        <v>48333</v>
      </c>
    </row>
    <row r="16" spans="1:4" ht="18.75" customHeight="1">
      <c r="A16" s="182" t="s">
        <v>262</v>
      </c>
      <c r="B16" s="183" t="s">
        <v>263</v>
      </c>
      <c r="C16" s="635">
        <f>C17+C18+C25</f>
        <v>46630</v>
      </c>
      <c r="D16" s="635">
        <f>D17+D18+D25</f>
        <v>48333</v>
      </c>
    </row>
    <row r="17" spans="1:4" ht="93.75" customHeight="1">
      <c r="A17" s="155" t="s">
        <v>264</v>
      </c>
      <c r="B17" s="156" t="s">
        <v>834</v>
      </c>
      <c r="C17" s="155">
        <v>45051</v>
      </c>
      <c r="D17" s="634">
        <v>46754</v>
      </c>
    </row>
    <row r="18" spans="1:4" ht="132.75" customHeight="1" hidden="1">
      <c r="A18" s="942" t="s">
        <v>313</v>
      </c>
      <c r="B18" s="158" t="s">
        <v>303</v>
      </c>
      <c r="C18" s="160">
        <v>0</v>
      </c>
      <c r="D18" s="634">
        <v>0</v>
      </c>
    </row>
    <row r="19" spans="1:4" ht="31.5" customHeight="1" hidden="1">
      <c r="A19" s="228" t="s">
        <v>314</v>
      </c>
      <c r="B19" s="229" t="s">
        <v>304</v>
      </c>
      <c r="C19" s="229"/>
      <c r="D19" s="621">
        <f>D20</f>
        <v>0</v>
      </c>
    </row>
    <row r="20" spans="1:4" ht="18" customHeight="1" hidden="1">
      <c r="A20" s="231" t="s">
        <v>315</v>
      </c>
      <c r="B20" s="232" t="s">
        <v>305</v>
      </c>
      <c r="C20" s="232"/>
      <c r="D20" s="622">
        <f>D21+D22+D23+D24</f>
        <v>0</v>
      </c>
    </row>
    <row r="21" spans="1:4" ht="12.75" customHeight="1" hidden="1">
      <c r="A21" s="155" t="s">
        <v>317</v>
      </c>
      <c r="B21" s="156" t="s">
        <v>320</v>
      </c>
      <c r="C21" s="156"/>
      <c r="D21" s="620">
        <v>0</v>
      </c>
    </row>
    <row r="22" spans="1:4" ht="21" customHeight="1" hidden="1">
      <c r="A22" s="155" t="s">
        <v>316</v>
      </c>
      <c r="B22" s="156" t="s">
        <v>322</v>
      </c>
      <c r="C22" s="156"/>
      <c r="D22" s="620">
        <v>0</v>
      </c>
    </row>
    <row r="23" spans="1:4" ht="13.5" customHeight="1" hidden="1">
      <c r="A23" s="155" t="s">
        <v>318</v>
      </c>
      <c r="B23" s="156" t="s">
        <v>321</v>
      </c>
      <c r="C23" s="156"/>
      <c r="D23" s="620">
        <v>0</v>
      </c>
    </row>
    <row r="24" spans="1:4" ht="42" customHeight="1" hidden="1">
      <c r="A24" s="155" t="s">
        <v>319</v>
      </c>
      <c r="B24" s="156" t="s">
        <v>323</v>
      </c>
      <c r="C24" s="156"/>
      <c r="D24" s="620">
        <v>0</v>
      </c>
    </row>
    <row r="25" spans="1:4" ht="57" customHeight="1">
      <c r="A25" s="942" t="s">
        <v>727</v>
      </c>
      <c r="B25" s="1001" t="s">
        <v>726</v>
      </c>
      <c r="C25" s="155">
        <v>1579</v>
      </c>
      <c r="D25" s="951">
        <v>1579</v>
      </c>
    </row>
    <row r="26" spans="1:4" ht="23.25" customHeight="1">
      <c r="A26" s="228" t="s">
        <v>324</v>
      </c>
      <c r="B26" s="798" t="s">
        <v>306</v>
      </c>
      <c r="C26" s="641" t="str">
        <f>C27</f>
        <v>1365</v>
      </c>
      <c r="D26" s="641">
        <f>D27</f>
        <v>1418</v>
      </c>
    </row>
    <row r="27" spans="1:4" ht="19.5" customHeight="1">
      <c r="A27" s="943" t="s">
        <v>325</v>
      </c>
      <c r="B27" s="799" t="s">
        <v>307</v>
      </c>
      <c r="C27" s="640" t="str">
        <f>C28</f>
        <v>1365</v>
      </c>
      <c r="D27" s="640">
        <f>D28</f>
        <v>1418</v>
      </c>
    </row>
    <row r="28" spans="1:4" ht="18.75" customHeight="1">
      <c r="A28" s="944" t="s">
        <v>326</v>
      </c>
      <c r="B28" s="800" t="s">
        <v>307</v>
      </c>
      <c r="C28" s="953" t="s">
        <v>974</v>
      </c>
      <c r="D28" s="639">
        <v>1418</v>
      </c>
    </row>
    <row r="29" spans="1:4" s="146" customFormat="1" ht="18.75">
      <c r="A29" s="168" t="s">
        <v>81</v>
      </c>
      <c r="B29" s="169" t="s">
        <v>82</v>
      </c>
      <c r="C29" s="636">
        <f>C30+C32</f>
        <v>1277635</v>
      </c>
      <c r="D29" s="636">
        <f>D30+D32</f>
        <v>1277635</v>
      </c>
    </row>
    <row r="30" spans="1:4" s="146" customFormat="1" ht="18.75">
      <c r="A30" s="182" t="s">
        <v>83</v>
      </c>
      <c r="B30" s="183" t="s">
        <v>84</v>
      </c>
      <c r="C30" s="635">
        <f>C31</f>
        <v>29886</v>
      </c>
      <c r="D30" s="635">
        <f>D31</f>
        <v>29886</v>
      </c>
    </row>
    <row r="31" spans="1:4" ht="57.75" customHeight="1">
      <c r="A31" s="155" t="s">
        <v>85</v>
      </c>
      <c r="B31" s="945" t="s">
        <v>729</v>
      </c>
      <c r="C31" s="954">
        <v>29886</v>
      </c>
      <c r="D31" s="634">
        <v>29886</v>
      </c>
    </row>
    <row r="32" spans="1:4" ht="17.25" customHeight="1">
      <c r="A32" s="182" t="s">
        <v>87</v>
      </c>
      <c r="B32" s="183" t="s">
        <v>88</v>
      </c>
      <c r="C32" s="635">
        <f>C33+C35</f>
        <v>1247749</v>
      </c>
      <c r="D32" s="635">
        <f>D33+D35</f>
        <v>1247749</v>
      </c>
    </row>
    <row r="33" spans="1:4" ht="18.75">
      <c r="A33" s="175" t="s">
        <v>1050</v>
      </c>
      <c r="B33" s="176" t="s">
        <v>433</v>
      </c>
      <c r="C33" s="642">
        <f>C34</f>
        <v>847749</v>
      </c>
      <c r="D33" s="642">
        <f>D34</f>
        <v>847749</v>
      </c>
    </row>
    <row r="34" spans="1:4" ht="46.5" customHeight="1">
      <c r="A34" s="155" t="s">
        <v>422</v>
      </c>
      <c r="B34" s="626" t="s">
        <v>434</v>
      </c>
      <c r="C34" s="634">
        <v>847749</v>
      </c>
      <c r="D34" s="634">
        <v>847749</v>
      </c>
    </row>
    <row r="35" spans="1:4" ht="18.75">
      <c r="A35" s="175" t="s">
        <v>423</v>
      </c>
      <c r="B35" s="176" t="s">
        <v>431</v>
      </c>
      <c r="C35" s="642">
        <f>C36</f>
        <v>400000</v>
      </c>
      <c r="D35" s="642">
        <f>D36</f>
        <v>400000</v>
      </c>
    </row>
    <row r="36" spans="1:4" ht="54.75" customHeight="1">
      <c r="A36" s="155" t="s">
        <v>424</v>
      </c>
      <c r="B36" s="626" t="s">
        <v>432</v>
      </c>
      <c r="C36" s="634">
        <v>400000</v>
      </c>
      <c r="D36" s="634">
        <v>400000</v>
      </c>
    </row>
    <row r="37" spans="1:4" ht="60" customHeight="1">
      <c r="A37" s="187" t="s">
        <v>267</v>
      </c>
      <c r="B37" s="169" t="s">
        <v>101</v>
      </c>
      <c r="C37" s="636">
        <f>C38</f>
        <v>691041</v>
      </c>
      <c r="D37" s="636">
        <f>D38</f>
        <v>691041</v>
      </c>
    </row>
    <row r="38" spans="1:4" ht="117" customHeight="1">
      <c r="A38" s="182" t="s">
        <v>268</v>
      </c>
      <c r="B38" s="241" t="s">
        <v>102</v>
      </c>
      <c r="C38" s="635">
        <f>C39+C41</f>
        <v>691041</v>
      </c>
      <c r="D38" s="635">
        <f>D39+D41</f>
        <v>691041</v>
      </c>
    </row>
    <row r="39" spans="1:4" ht="101.25" customHeight="1">
      <c r="A39" s="175" t="s">
        <v>327</v>
      </c>
      <c r="B39" s="242" t="s">
        <v>328</v>
      </c>
      <c r="C39" s="642">
        <f>C40</f>
        <v>691041</v>
      </c>
      <c r="D39" s="642">
        <f>D40</f>
        <v>691041</v>
      </c>
    </row>
    <row r="40" spans="1:4" ht="93.75">
      <c r="A40" s="155" t="s">
        <v>278</v>
      </c>
      <c r="B40" s="156" t="s">
        <v>1047</v>
      </c>
      <c r="C40" s="634">
        <v>691041</v>
      </c>
      <c r="D40" s="634">
        <v>691041</v>
      </c>
    </row>
    <row r="41" spans="1:4" ht="106.5" customHeight="1" hidden="1">
      <c r="A41" s="946" t="s">
        <v>308</v>
      </c>
      <c r="B41" s="801" t="s">
        <v>309</v>
      </c>
      <c r="C41" s="642" t="str">
        <f>C42</f>
        <v>0</v>
      </c>
      <c r="D41" s="642">
        <f>D42</f>
        <v>0</v>
      </c>
    </row>
    <row r="42" spans="1:4" ht="73.5" customHeight="1" hidden="1">
      <c r="A42" s="947" t="s">
        <v>436</v>
      </c>
      <c r="B42" s="802" t="s">
        <v>280</v>
      </c>
      <c r="C42" s="955" t="s">
        <v>836</v>
      </c>
      <c r="D42" s="634">
        <v>0</v>
      </c>
    </row>
    <row r="43" spans="1:4" ht="40.5" customHeight="1" hidden="1">
      <c r="A43" s="187" t="s">
        <v>330</v>
      </c>
      <c r="B43" s="798" t="s">
        <v>311</v>
      </c>
      <c r="C43" s="643" t="str">
        <f>C44</f>
        <v>0</v>
      </c>
      <c r="D43" s="643">
        <f>D44</f>
        <v>0</v>
      </c>
    </row>
    <row r="44" spans="1:4" ht="39" customHeight="1" hidden="1">
      <c r="A44" s="948" t="s">
        <v>331</v>
      </c>
      <c r="B44" s="803" t="s">
        <v>312</v>
      </c>
      <c r="C44" s="635" t="str">
        <f>C45</f>
        <v>0</v>
      </c>
      <c r="D44" s="635">
        <f>D45</f>
        <v>0</v>
      </c>
    </row>
    <row r="45" spans="1:4" ht="42.75" customHeight="1" hidden="1">
      <c r="A45" s="1065" t="s">
        <v>797</v>
      </c>
      <c r="B45" s="802" t="s">
        <v>287</v>
      </c>
      <c r="C45" s="955" t="s">
        <v>836</v>
      </c>
      <c r="D45" s="634">
        <v>0</v>
      </c>
    </row>
    <row r="46" spans="1:4" s="180" customFormat="1" ht="60.75" customHeight="1" hidden="1">
      <c r="A46" s="187" t="s">
        <v>795</v>
      </c>
      <c r="B46" s="1000" t="s">
        <v>794</v>
      </c>
      <c r="C46" s="636">
        <f>D46</f>
        <v>0</v>
      </c>
      <c r="D46" s="636">
        <f>D47</f>
        <v>0</v>
      </c>
    </row>
    <row r="47" spans="1:4" s="178" customFormat="1" ht="72.75" customHeight="1" hidden="1">
      <c r="A47" s="189"/>
      <c r="B47" s="1004" t="s">
        <v>796</v>
      </c>
      <c r="C47" s="1003">
        <f>C48</f>
        <v>0</v>
      </c>
      <c r="D47" s="635">
        <f>D48</f>
        <v>0</v>
      </c>
    </row>
    <row r="48" spans="1:4" ht="77.25" customHeight="1" hidden="1">
      <c r="A48" s="1006" t="s">
        <v>797</v>
      </c>
      <c r="B48" s="1007" t="s">
        <v>796</v>
      </c>
      <c r="C48" s="1005">
        <f>C49</f>
        <v>0</v>
      </c>
      <c r="D48" s="1005">
        <f>D49</f>
        <v>0</v>
      </c>
    </row>
    <row r="49" spans="1:4" ht="62.25" customHeight="1" hidden="1">
      <c r="A49" s="1065" t="s">
        <v>11</v>
      </c>
      <c r="B49" s="1001" t="s">
        <v>773</v>
      </c>
      <c r="C49" s="954">
        <v>0</v>
      </c>
      <c r="D49" s="634">
        <v>0</v>
      </c>
    </row>
    <row r="50" spans="1:4" ht="18.75">
      <c r="A50" s="165" t="s">
        <v>68</v>
      </c>
      <c r="B50" s="191" t="s">
        <v>104</v>
      </c>
      <c r="C50" s="648">
        <f>C51+C66</f>
        <v>492102</v>
      </c>
      <c r="D50" s="648">
        <f>D51+D66</f>
        <v>459123</v>
      </c>
    </row>
    <row r="51" spans="1:4" ht="37.5">
      <c r="A51" s="198" t="s">
        <v>69</v>
      </c>
      <c r="B51" s="199" t="s">
        <v>105</v>
      </c>
      <c r="C51" s="647">
        <f>C52+C57+C60+C63</f>
        <v>492102</v>
      </c>
      <c r="D51" s="647">
        <f>D52+D57+D60+D63</f>
        <v>459123</v>
      </c>
    </row>
    <row r="52" spans="1:4" ht="47.25" customHeight="1">
      <c r="A52" s="171" t="s">
        <v>942</v>
      </c>
      <c r="B52" s="259" t="s">
        <v>1040</v>
      </c>
      <c r="C52" s="646">
        <f>C53+C55</f>
        <v>401914</v>
      </c>
      <c r="D52" s="646">
        <f>D53+D55</f>
        <v>365377</v>
      </c>
    </row>
    <row r="53" spans="1:4" ht="59.25" customHeight="1">
      <c r="A53" s="173" t="s">
        <v>975</v>
      </c>
      <c r="B53" s="28" t="s">
        <v>1042</v>
      </c>
      <c r="C53" s="645">
        <f>C54</f>
        <v>401914</v>
      </c>
      <c r="D53" s="645">
        <f>D54</f>
        <v>365377</v>
      </c>
    </row>
    <row r="54" spans="1:4" ht="58.5" customHeight="1">
      <c r="A54" s="243" t="s">
        <v>976</v>
      </c>
      <c r="B54" s="161" t="s">
        <v>1043</v>
      </c>
      <c r="C54" s="954">
        <v>401914</v>
      </c>
      <c r="D54" s="644">
        <v>365377</v>
      </c>
    </row>
    <row r="55" spans="1:4" ht="48" customHeight="1" hidden="1">
      <c r="A55" s="244" t="s">
        <v>110</v>
      </c>
      <c r="B55" s="245" t="s">
        <v>111</v>
      </c>
      <c r="C55" s="245"/>
      <c r="D55" s="623">
        <f>D56</f>
        <v>0</v>
      </c>
    </row>
    <row r="56" spans="1:4" ht="42" customHeight="1" hidden="1">
      <c r="A56" s="155" t="s">
        <v>112</v>
      </c>
      <c r="B56" s="156" t="s">
        <v>113</v>
      </c>
      <c r="C56" s="156"/>
      <c r="D56" s="624">
        <v>0</v>
      </c>
    </row>
    <row r="57" spans="1:4" ht="48.75" customHeight="1" hidden="1">
      <c r="A57" s="171" t="s">
        <v>72</v>
      </c>
      <c r="B57" s="172" t="s">
        <v>114</v>
      </c>
      <c r="C57" s="172"/>
      <c r="D57" s="625">
        <f>D58</f>
        <v>0</v>
      </c>
    </row>
    <row r="58" spans="1:4" ht="33.75" customHeight="1" hidden="1">
      <c r="A58" s="173" t="s">
        <v>73</v>
      </c>
      <c r="B58" s="28" t="s">
        <v>74</v>
      </c>
      <c r="C58" s="28"/>
      <c r="D58" s="623">
        <f>D59</f>
        <v>0</v>
      </c>
    </row>
    <row r="59" spans="1:4" ht="42" customHeight="1" hidden="1">
      <c r="A59" s="155" t="s">
        <v>115</v>
      </c>
      <c r="B59" s="156" t="s">
        <v>116</v>
      </c>
      <c r="C59" s="156"/>
      <c r="D59" s="624"/>
    </row>
    <row r="60" spans="1:4" ht="35.25" customHeight="1">
      <c r="A60" s="171" t="s">
        <v>946</v>
      </c>
      <c r="B60" s="172" t="s">
        <v>1045</v>
      </c>
      <c r="C60" s="646">
        <f>C61</f>
        <v>90188</v>
      </c>
      <c r="D60" s="646">
        <f>D61</f>
        <v>93746</v>
      </c>
    </row>
    <row r="61" spans="1:4" ht="61.5" customHeight="1">
      <c r="A61" s="173" t="s">
        <v>947</v>
      </c>
      <c r="B61" s="28" t="s">
        <v>119</v>
      </c>
      <c r="C61" s="645">
        <f>C62</f>
        <v>90188</v>
      </c>
      <c r="D61" s="645">
        <f>D62</f>
        <v>93746</v>
      </c>
    </row>
    <row r="62" spans="1:4" ht="57" customHeight="1">
      <c r="A62" s="155" t="s">
        <v>948</v>
      </c>
      <c r="B62" s="156" t="s">
        <v>1046</v>
      </c>
      <c r="C62" s="954">
        <v>90188</v>
      </c>
      <c r="D62" s="644">
        <v>93746</v>
      </c>
    </row>
    <row r="63" spans="1:4" ht="15.75" customHeight="1" hidden="1">
      <c r="A63" s="196" t="s">
        <v>76</v>
      </c>
      <c r="B63" s="197" t="s">
        <v>122</v>
      </c>
      <c r="C63" s="650">
        <f>C65</f>
        <v>0</v>
      </c>
      <c r="D63" s="650">
        <f>D65</f>
        <v>0</v>
      </c>
    </row>
    <row r="64" spans="1:4" ht="72.75" customHeight="1" hidden="1">
      <c r="A64" s="246" t="s">
        <v>335</v>
      </c>
      <c r="B64" s="248" t="s">
        <v>336</v>
      </c>
      <c r="C64" s="645">
        <f>C65</f>
        <v>0</v>
      </c>
      <c r="D64" s="645">
        <f>D65</f>
        <v>0</v>
      </c>
    </row>
    <row r="65" spans="1:4" ht="76.5" customHeight="1" hidden="1">
      <c r="A65" s="160" t="s">
        <v>337</v>
      </c>
      <c r="B65" s="161" t="s">
        <v>338</v>
      </c>
      <c r="C65" s="155">
        <v>0</v>
      </c>
      <c r="D65" s="649">
        <v>0</v>
      </c>
    </row>
    <row r="66" spans="1:4" ht="24" customHeight="1" hidden="1">
      <c r="A66" s="201" t="s">
        <v>77</v>
      </c>
      <c r="B66" s="202" t="s">
        <v>78</v>
      </c>
      <c r="C66" s="202"/>
      <c r="D66" s="941">
        <f>SUM(D67)</f>
        <v>0</v>
      </c>
    </row>
    <row r="67" spans="1:4" s="136" customFormat="1" ht="15" customHeight="1" hidden="1">
      <c r="A67" s="249" t="s">
        <v>339</v>
      </c>
      <c r="B67" s="250" t="s">
        <v>0</v>
      </c>
      <c r="C67" s="250"/>
      <c r="D67" s="247">
        <f>SUM(D68)</f>
        <v>0</v>
      </c>
    </row>
    <row r="68" spans="1:4" ht="18" customHeight="1" hidden="1">
      <c r="A68" s="227" t="s">
        <v>272</v>
      </c>
      <c r="B68" s="217" t="s">
        <v>273</v>
      </c>
      <c r="C68" s="217"/>
      <c r="D68" s="159">
        <v>0</v>
      </c>
    </row>
    <row r="70" ht="18.75">
      <c r="D70" s="164"/>
    </row>
    <row r="71" ht="18.75">
      <c r="D71" s="164"/>
    </row>
    <row r="72" ht="18.75">
      <c r="D72" s="164"/>
    </row>
    <row r="73" ht="18.75">
      <c r="D73" s="164"/>
    </row>
    <row r="74" ht="18.75">
      <c r="D74" s="164"/>
    </row>
    <row r="75" ht="18.75">
      <c r="D75" s="164"/>
    </row>
    <row r="76" ht="18.75">
      <c r="D76" s="164"/>
    </row>
    <row r="77" ht="18.75">
      <c r="D77" s="164"/>
    </row>
    <row r="78" ht="18.75">
      <c r="D78" s="164"/>
    </row>
    <row r="79" ht="18.75">
      <c r="D79" s="164"/>
    </row>
    <row r="80" ht="18.75">
      <c r="D80" s="164"/>
    </row>
    <row r="81" ht="18.75">
      <c r="D81" s="164"/>
    </row>
    <row r="82" ht="18.75">
      <c r="D82" s="164"/>
    </row>
    <row r="83" ht="18.75">
      <c r="D83" s="164"/>
    </row>
    <row r="84" ht="18.75">
      <c r="D84" s="164"/>
    </row>
    <row r="85" ht="18.75">
      <c r="D85" s="164"/>
    </row>
    <row r="86" ht="18.75">
      <c r="D86" s="164"/>
    </row>
    <row r="87" ht="18.75">
      <c r="D87" s="164"/>
    </row>
    <row r="88" ht="18.75">
      <c r="D88" s="164"/>
    </row>
    <row r="89" ht="18.75">
      <c r="D89" s="164"/>
    </row>
    <row r="90" ht="18.75">
      <c r="D90" s="164"/>
    </row>
    <row r="91" ht="18.75">
      <c r="D91" s="164"/>
    </row>
    <row r="92" ht="18.75">
      <c r="D92" s="164"/>
    </row>
    <row r="93" ht="18.75">
      <c r="D93" s="164"/>
    </row>
    <row r="94" ht="18.75">
      <c r="D94" s="164"/>
    </row>
    <row r="95" ht="18.75">
      <c r="D95" s="164"/>
    </row>
    <row r="96" ht="18.75">
      <c r="D96" s="164"/>
    </row>
    <row r="97" ht="18.75">
      <c r="D97" s="164"/>
    </row>
    <row r="98" ht="18.75">
      <c r="D98" s="164"/>
    </row>
    <row r="99" ht="18.75">
      <c r="D99" s="164"/>
    </row>
    <row r="100" ht="18.75">
      <c r="D100" s="164"/>
    </row>
    <row r="101" ht="18.75">
      <c r="D101" s="164"/>
    </row>
    <row r="102" ht="18.75">
      <c r="D102" s="164"/>
    </row>
    <row r="103" ht="18.75">
      <c r="D103" s="164"/>
    </row>
    <row r="104" ht="18.75">
      <c r="D104" s="164"/>
    </row>
    <row r="105" ht="18.75">
      <c r="D105" s="164"/>
    </row>
    <row r="106" ht="18.75">
      <c r="D106" s="164"/>
    </row>
    <row r="107" ht="18.75">
      <c r="D107" s="164"/>
    </row>
    <row r="108" ht="18.75">
      <c r="D108" s="164"/>
    </row>
    <row r="109" ht="18.75">
      <c r="D109" s="164"/>
    </row>
    <row r="110" ht="18.75">
      <c r="D110" s="164"/>
    </row>
    <row r="111" ht="18.75">
      <c r="D111" s="164"/>
    </row>
    <row r="112" ht="18.75">
      <c r="D112" s="164"/>
    </row>
    <row r="113" ht="18.75">
      <c r="D113" s="164"/>
    </row>
    <row r="114" ht="18.75">
      <c r="D114" s="164"/>
    </row>
    <row r="115" ht="18.75">
      <c r="D115" s="164"/>
    </row>
    <row r="116" ht="18.75">
      <c r="D116" s="164"/>
    </row>
    <row r="117" ht="18.75">
      <c r="D117" s="164"/>
    </row>
    <row r="118" ht="18.75">
      <c r="D118" s="164"/>
    </row>
    <row r="119" ht="18.75">
      <c r="D119" s="164"/>
    </row>
    <row r="120" ht="18.75">
      <c r="D120" s="164"/>
    </row>
    <row r="121" ht="18.75">
      <c r="D121" s="164"/>
    </row>
    <row r="122" ht="18.75">
      <c r="D122" s="164"/>
    </row>
    <row r="123" ht="18.75">
      <c r="D123" s="164"/>
    </row>
    <row r="124" ht="18.75">
      <c r="D124" s="164"/>
    </row>
    <row r="125" ht="18.75">
      <c r="D125" s="164"/>
    </row>
    <row r="126" ht="18.75">
      <c r="D126" s="164"/>
    </row>
    <row r="127" ht="18.75">
      <c r="D127" s="164"/>
    </row>
    <row r="128" ht="18.75">
      <c r="D128" s="164"/>
    </row>
    <row r="129" ht="18.75">
      <c r="D129" s="164"/>
    </row>
    <row r="130" ht="18.75">
      <c r="D130" s="164"/>
    </row>
    <row r="131" ht="18.75">
      <c r="D131" s="164"/>
    </row>
    <row r="132" ht="18.75">
      <c r="D132" s="164"/>
    </row>
    <row r="133" ht="18.75">
      <c r="D133" s="164"/>
    </row>
    <row r="134" ht="18.75">
      <c r="D134" s="164"/>
    </row>
    <row r="135" ht="18.75">
      <c r="D135" s="164"/>
    </row>
    <row r="136" ht="18.75">
      <c r="D136" s="164"/>
    </row>
    <row r="137" ht="18.75">
      <c r="D137" s="164"/>
    </row>
    <row r="138" ht="18.75">
      <c r="D138" s="164"/>
    </row>
    <row r="139" ht="18.75">
      <c r="D139" s="164"/>
    </row>
    <row r="140" ht="18.75">
      <c r="D140" s="164"/>
    </row>
    <row r="141" ht="18.75">
      <c r="D141" s="164"/>
    </row>
    <row r="142" ht="18.75">
      <c r="D142" s="164"/>
    </row>
    <row r="143" ht="18.75">
      <c r="D143" s="164"/>
    </row>
    <row r="144" ht="18.75">
      <c r="D144" s="164"/>
    </row>
    <row r="145" ht="18.75">
      <c r="D145" s="164"/>
    </row>
    <row r="146" ht="18.75">
      <c r="D146" s="164"/>
    </row>
    <row r="147" ht="18.75">
      <c r="D147" s="164"/>
    </row>
    <row r="148" ht="18.75">
      <c r="D148" s="164"/>
    </row>
    <row r="149" ht="18.75">
      <c r="D149" s="164"/>
    </row>
    <row r="150" ht="18.75">
      <c r="D150" s="164"/>
    </row>
    <row r="151" ht="18.75">
      <c r="D151" s="164"/>
    </row>
    <row r="152" ht="18.75">
      <c r="D152" s="164"/>
    </row>
    <row r="153" ht="18.75">
      <c r="D153" s="164"/>
    </row>
    <row r="154" ht="18.75">
      <c r="D154" s="164"/>
    </row>
    <row r="155" ht="18.75">
      <c r="D155" s="164"/>
    </row>
    <row r="156" ht="18.75">
      <c r="D156" s="164"/>
    </row>
    <row r="157" ht="18.75">
      <c r="D157" s="164"/>
    </row>
    <row r="158" ht="18.75">
      <c r="D158" s="164"/>
    </row>
    <row r="159" ht="18.75">
      <c r="D159" s="164"/>
    </row>
    <row r="160" ht="18.75">
      <c r="D160" s="164"/>
    </row>
    <row r="161" ht="18.75">
      <c r="D161" s="164"/>
    </row>
    <row r="162" ht="18.75">
      <c r="D162" s="164"/>
    </row>
    <row r="163" ht="18.75">
      <c r="D163" s="164"/>
    </row>
    <row r="164" ht="18.75">
      <c r="D164" s="164"/>
    </row>
    <row r="165" ht="18.75">
      <c r="D165" s="164"/>
    </row>
    <row r="166" ht="18.75">
      <c r="D166" s="164"/>
    </row>
    <row r="167" ht="18.75">
      <c r="D167" s="164"/>
    </row>
    <row r="168" ht="18.75">
      <c r="D168" s="164"/>
    </row>
    <row r="169" ht="18.75">
      <c r="D169" s="164"/>
    </row>
    <row r="170" ht="18.75">
      <c r="D170" s="164"/>
    </row>
    <row r="171" ht="18.75">
      <c r="D171" s="164"/>
    </row>
    <row r="172" ht="18.75">
      <c r="D172" s="164"/>
    </row>
    <row r="173" ht="18.75">
      <c r="D173" s="164"/>
    </row>
    <row r="174" ht="18.75">
      <c r="D174" s="164"/>
    </row>
    <row r="175" ht="18.75">
      <c r="D175" s="164"/>
    </row>
    <row r="176" ht="18.75">
      <c r="D176" s="164"/>
    </row>
    <row r="177" ht="18.75">
      <c r="D177" s="164"/>
    </row>
    <row r="178" ht="18.75">
      <c r="D178" s="164"/>
    </row>
    <row r="179" ht="18.75">
      <c r="D179" s="164"/>
    </row>
    <row r="180" ht="18.75">
      <c r="D180" s="164"/>
    </row>
    <row r="181" ht="18.75">
      <c r="D181" s="164"/>
    </row>
    <row r="182" ht="18.75">
      <c r="D182" s="164"/>
    </row>
    <row r="183" ht="18.75">
      <c r="D183" s="164"/>
    </row>
    <row r="184" ht="18.75">
      <c r="D184" s="164"/>
    </row>
    <row r="185" ht="18.75">
      <c r="D185" s="164"/>
    </row>
    <row r="186" ht="18.75">
      <c r="D186" s="164"/>
    </row>
    <row r="187" ht="18.75">
      <c r="D187" s="164"/>
    </row>
    <row r="188" ht="18.75">
      <c r="D188" s="164"/>
    </row>
    <row r="189" ht="18.75">
      <c r="D189" s="164"/>
    </row>
    <row r="190" ht="18.75">
      <c r="D190" s="164"/>
    </row>
    <row r="191" ht="18.75">
      <c r="D191" s="164"/>
    </row>
    <row r="192" ht="18.75">
      <c r="D192" s="164"/>
    </row>
    <row r="193" ht="18.75">
      <c r="D193" s="164"/>
    </row>
    <row r="194" ht="18.75">
      <c r="D194" s="164"/>
    </row>
    <row r="195" ht="18.75">
      <c r="D195" s="164"/>
    </row>
    <row r="196" ht="18.75">
      <c r="D196" s="164"/>
    </row>
    <row r="197" ht="18.75">
      <c r="D197" s="164"/>
    </row>
    <row r="198" ht="18.75">
      <c r="D198" s="164"/>
    </row>
    <row r="199" ht="18.75">
      <c r="D199" s="164"/>
    </row>
  </sheetData>
  <sheetProtection/>
  <mergeCells count="9">
    <mergeCell ref="A8:D8"/>
    <mergeCell ref="A9:D9"/>
    <mergeCell ref="A13:B13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M175"/>
  <sheetViews>
    <sheetView view="pageBreakPreview" zoomScaleNormal="106" zoomScaleSheetLayoutView="100" zoomScalePageLayoutView="0" workbookViewId="0" topLeftCell="A1">
      <selection activeCell="A6" sqref="A6:G6"/>
    </sheetView>
  </sheetViews>
  <sheetFormatPr defaultColWidth="9.140625" defaultRowHeight="15"/>
  <cols>
    <col min="1" max="1" width="69.28125" style="6" customWidth="1"/>
    <col min="2" max="2" width="7.140625" style="10" customWidth="1"/>
    <col min="3" max="3" width="5.7109375" style="11" customWidth="1"/>
    <col min="4" max="4" width="5.140625" style="4" customWidth="1"/>
    <col min="5" max="5" width="9.8515625" style="5" customWidth="1"/>
    <col min="6" max="6" width="5.140625" style="10" customWidth="1"/>
    <col min="7" max="7" width="14.140625" style="1236" customWidth="1"/>
    <col min="8" max="35" width="9.140625" style="1" customWidth="1"/>
  </cols>
  <sheetData>
    <row r="1" spans="1:7" s="64" customFormat="1" ht="15.75" customHeight="1">
      <c r="A1" s="1466" t="s">
        <v>718</v>
      </c>
      <c r="B1" s="1466"/>
      <c r="C1" s="1466"/>
      <c r="D1" s="1466"/>
      <c r="E1" s="1466"/>
      <c r="F1" s="1466"/>
      <c r="G1" s="1466"/>
    </row>
    <row r="2" spans="1:7" s="64" customFormat="1" ht="15.75" customHeight="1">
      <c r="A2" s="1466" t="str">
        <f>1!A2</f>
        <v>к решению Собрания депутатов Первомайского сельсовета</v>
      </c>
      <c r="B2" s="1466"/>
      <c r="C2" s="1466"/>
      <c r="D2" s="1466"/>
      <c r="E2" s="1466"/>
      <c r="F2" s="1466"/>
      <c r="G2" s="1466"/>
    </row>
    <row r="3" spans="1:7" s="64" customFormat="1" ht="15.75" customHeight="1">
      <c r="A3" s="1466" t="s">
        <v>1052</v>
      </c>
      <c r="B3" s="1466"/>
      <c r="C3" s="1466"/>
      <c r="D3" s="1466"/>
      <c r="E3" s="1466"/>
      <c r="F3" s="1466"/>
      <c r="G3" s="1466"/>
    </row>
    <row r="4" spans="1:7" s="65" customFormat="1" ht="16.5" customHeight="1">
      <c r="A4" s="1462" t="str">
        <f>1!A4</f>
        <v>"О бюджете Первомайского сельсовета Поныровского района</v>
      </c>
      <c r="B4" s="1462"/>
      <c r="C4" s="1462"/>
      <c r="D4" s="1462"/>
      <c r="E4" s="1462"/>
      <c r="F4" s="1462"/>
      <c r="G4" s="1462"/>
    </row>
    <row r="5" spans="1:7" s="65" customFormat="1" ht="16.5" customHeight="1">
      <c r="A5" s="1462" t="s">
        <v>956</v>
      </c>
      <c r="B5" s="1462"/>
      <c r="C5" s="1462"/>
      <c r="D5" s="1462"/>
      <c r="E5" s="1462"/>
      <c r="F5" s="1462"/>
      <c r="G5" s="1462"/>
    </row>
    <row r="6" spans="1:7" s="65" customFormat="1" ht="16.5" customHeight="1">
      <c r="A6" s="1462" t="s">
        <v>1196</v>
      </c>
      <c r="B6" s="1462"/>
      <c r="C6" s="1462"/>
      <c r="D6" s="1462"/>
      <c r="E6" s="1462"/>
      <c r="F6" s="1462"/>
      <c r="G6" s="1462"/>
    </row>
    <row r="7" spans="1:7" s="65" customFormat="1" ht="7.5" customHeight="1">
      <c r="A7" s="1507"/>
      <c r="B7" s="1507"/>
      <c r="C7" s="1507"/>
      <c r="D7" s="1507"/>
      <c r="E7" s="1507"/>
      <c r="F7" s="1507"/>
      <c r="G7" s="1221"/>
    </row>
    <row r="8" spans="1:7" s="65" customFormat="1" ht="117" customHeight="1">
      <c r="A8" s="1506" t="s">
        <v>961</v>
      </c>
      <c r="B8" s="1506"/>
      <c r="C8" s="1506"/>
      <c r="D8" s="1506"/>
      <c r="E8" s="1506"/>
      <c r="F8" s="1506"/>
      <c r="G8" s="1506"/>
    </row>
    <row r="9" spans="1:7" s="2" customFormat="1" ht="17.25" customHeight="1">
      <c r="A9" s="69"/>
      <c r="B9" s="70"/>
      <c r="C9" s="70"/>
      <c r="D9" s="70"/>
      <c r="E9" s="70"/>
      <c r="F9" s="71"/>
      <c r="G9" s="1222" t="s">
        <v>435</v>
      </c>
    </row>
    <row r="10" spans="1:35" s="38" customFormat="1" ht="18" customHeight="1">
      <c r="A10" s="8" t="s">
        <v>197</v>
      </c>
      <c r="B10" s="9" t="s">
        <v>141</v>
      </c>
      <c r="C10" s="14" t="s">
        <v>142</v>
      </c>
      <c r="D10" s="15"/>
      <c r="E10" s="720" t="s">
        <v>196</v>
      </c>
      <c r="F10" s="17" t="s">
        <v>143</v>
      </c>
      <c r="G10" s="1223" t="s">
        <v>144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s="38" customFormat="1" ht="18.75">
      <c r="A11" s="30" t="s">
        <v>150</v>
      </c>
      <c r="B11" s="31"/>
      <c r="C11" s="32"/>
      <c r="D11" s="33"/>
      <c r="E11" s="34"/>
      <c r="F11" s="35"/>
      <c r="G11" s="653">
        <f>G12+G74+G102+G115+G87+G133+G80</f>
        <v>12923957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38" customFormat="1" ht="26.25" customHeight="1">
      <c r="A12" s="567" t="s">
        <v>151</v>
      </c>
      <c r="B12" s="306" t="s">
        <v>147</v>
      </c>
      <c r="C12" s="307"/>
      <c r="D12" s="308"/>
      <c r="E12" s="309"/>
      <c r="F12" s="310"/>
      <c r="G12" s="652">
        <f>G13+G18+G40+G30+G35</f>
        <v>7789357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s="40" customFormat="1" ht="35.25" customHeight="1">
      <c r="A13" s="263" t="s">
        <v>152</v>
      </c>
      <c r="B13" s="313" t="s">
        <v>147</v>
      </c>
      <c r="C13" s="314" t="s">
        <v>148</v>
      </c>
      <c r="D13" s="315"/>
      <c r="E13" s="316"/>
      <c r="F13" s="317"/>
      <c r="G13" s="651">
        <f>+G14</f>
        <v>527233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s="42" customFormat="1" ht="31.5">
      <c r="A14" s="685" t="s">
        <v>230</v>
      </c>
      <c r="B14" s="686" t="s">
        <v>147</v>
      </c>
      <c r="C14" s="687" t="s">
        <v>148</v>
      </c>
      <c r="D14" s="1243" t="s">
        <v>229</v>
      </c>
      <c r="E14" s="1244" t="s">
        <v>438</v>
      </c>
      <c r="F14" s="690"/>
      <c r="G14" s="781">
        <f>+G15</f>
        <v>527233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</row>
    <row r="15" spans="1:35" s="42" customFormat="1" ht="31.5">
      <c r="A15" s="699" t="s">
        <v>232</v>
      </c>
      <c r="B15" s="696" t="s">
        <v>147</v>
      </c>
      <c r="C15" s="697" t="s">
        <v>148</v>
      </c>
      <c r="D15" s="353" t="s">
        <v>231</v>
      </c>
      <c r="E15" s="354" t="s">
        <v>438</v>
      </c>
      <c r="F15" s="698"/>
      <c r="G15" s="779">
        <f>+G16</f>
        <v>527233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42" customFormat="1" ht="31.5">
      <c r="A16" s="699" t="s">
        <v>206</v>
      </c>
      <c r="B16" s="696" t="s">
        <v>147</v>
      </c>
      <c r="C16" s="697" t="s">
        <v>148</v>
      </c>
      <c r="D16" s="353" t="s">
        <v>231</v>
      </c>
      <c r="E16" s="354" t="s">
        <v>437</v>
      </c>
      <c r="F16" s="698"/>
      <c r="G16" s="779">
        <f>+G17</f>
        <v>527233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s="42" customFormat="1" ht="68.25" customHeight="1">
      <c r="A17" s="132" t="s">
        <v>154</v>
      </c>
      <c r="B17" s="341" t="s">
        <v>147</v>
      </c>
      <c r="C17" s="342" t="s">
        <v>148</v>
      </c>
      <c r="D17" s="343" t="s">
        <v>231</v>
      </c>
      <c r="E17" s="344" t="s">
        <v>437</v>
      </c>
      <c r="F17" s="345" t="s">
        <v>149</v>
      </c>
      <c r="G17" s="780">
        <v>527233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s="42" customFormat="1" ht="51.75" customHeight="1">
      <c r="A18" s="263" t="s">
        <v>161</v>
      </c>
      <c r="B18" s="313" t="s">
        <v>147</v>
      </c>
      <c r="C18" s="313" t="s">
        <v>153</v>
      </c>
      <c r="D18" s="314"/>
      <c r="E18" s="317"/>
      <c r="F18" s="313"/>
      <c r="G18" s="651">
        <f>+G19+G25</f>
        <v>1180091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s="42" customFormat="1" ht="69" customHeight="1">
      <c r="A19" s="685" t="s">
        <v>896</v>
      </c>
      <c r="B19" s="686" t="s">
        <v>147</v>
      </c>
      <c r="C19" s="687" t="s">
        <v>153</v>
      </c>
      <c r="D19" s="688" t="s">
        <v>165</v>
      </c>
      <c r="E19" s="689" t="s">
        <v>438</v>
      </c>
      <c r="F19" s="690"/>
      <c r="G19" s="781">
        <f>+G20</f>
        <v>456590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s="42" customFormat="1" ht="71.25" customHeight="1">
      <c r="A20" s="712" t="s">
        <v>897</v>
      </c>
      <c r="B20" s="696" t="s">
        <v>147</v>
      </c>
      <c r="C20" s="697" t="s">
        <v>153</v>
      </c>
      <c r="D20" s="353" t="s">
        <v>222</v>
      </c>
      <c r="E20" s="354" t="s">
        <v>438</v>
      </c>
      <c r="F20" s="698"/>
      <c r="G20" s="779">
        <f>SUM(G22)</f>
        <v>456590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42" customFormat="1" ht="53.25" customHeight="1">
      <c r="A21" s="699" t="s">
        <v>470</v>
      </c>
      <c r="B21" s="696" t="s">
        <v>147</v>
      </c>
      <c r="C21" s="697" t="s">
        <v>153</v>
      </c>
      <c r="D21" s="353" t="s">
        <v>222</v>
      </c>
      <c r="E21" s="354" t="s">
        <v>443</v>
      </c>
      <c r="F21" s="698"/>
      <c r="G21" s="779">
        <f>SUM(G22)</f>
        <v>456590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7" s="252" customFormat="1" ht="19.5" customHeight="1">
      <c r="A22" s="699" t="s">
        <v>224</v>
      </c>
      <c r="B22" s="696" t="s">
        <v>147</v>
      </c>
      <c r="C22" s="697" t="s">
        <v>153</v>
      </c>
      <c r="D22" s="353" t="s">
        <v>222</v>
      </c>
      <c r="E22" s="354" t="s">
        <v>469</v>
      </c>
      <c r="F22" s="698"/>
      <c r="G22" s="779">
        <f>SUM(G23+G24)</f>
        <v>456590</v>
      </c>
    </row>
    <row r="23" spans="1:35" s="42" customFormat="1" ht="31.5">
      <c r="A23" s="732" t="s">
        <v>730</v>
      </c>
      <c r="B23" s="351" t="s">
        <v>147</v>
      </c>
      <c r="C23" s="1008" t="s">
        <v>153</v>
      </c>
      <c r="D23" s="353" t="s">
        <v>222</v>
      </c>
      <c r="E23" s="354" t="s">
        <v>469</v>
      </c>
      <c r="F23" s="1010" t="s">
        <v>156</v>
      </c>
      <c r="G23" s="654">
        <v>330000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5" s="42" customFormat="1" ht="21.75" customHeight="1">
      <c r="A24" s="1134" t="s">
        <v>157</v>
      </c>
      <c r="B24" s="351" t="s">
        <v>147</v>
      </c>
      <c r="C24" s="1131" t="s">
        <v>153</v>
      </c>
      <c r="D24" s="353" t="s">
        <v>222</v>
      </c>
      <c r="E24" s="354" t="s">
        <v>469</v>
      </c>
      <c r="F24" s="1132" t="s">
        <v>158</v>
      </c>
      <c r="G24" s="654">
        <v>126590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spans="1:35" s="42" customFormat="1" ht="31.5">
      <c r="A25" s="685" t="s">
        <v>234</v>
      </c>
      <c r="B25" s="686" t="s">
        <v>147</v>
      </c>
      <c r="C25" s="687" t="s">
        <v>153</v>
      </c>
      <c r="D25" s="688" t="s">
        <v>233</v>
      </c>
      <c r="E25" s="689" t="s">
        <v>438</v>
      </c>
      <c r="F25" s="690"/>
      <c r="G25" s="709">
        <f>+G26</f>
        <v>723501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7" s="41" customFormat="1" ht="31.5">
      <c r="A26" s="699" t="s">
        <v>236</v>
      </c>
      <c r="B26" s="696" t="s">
        <v>147</v>
      </c>
      <c r="C26" s="697" t="s">
        <v>153</v>
      </c>
      <c r="D26" s="353" t="s">
        <v>235</v>
      </c>
      <c r="E26" s="354" t="s">
        <v>438</v>
      </c>
      <c r="F26" s="698"/>
      <c r="G26" s="782">
        <f>+G27</f>
        <v>723501</v>
      </c>
    </row>
    <row r="27" spans="1:7" s="41" customFormat="1" ht="33.75" customHeight="1">
      <c r="A27" s="699" t="s">
        <v>206</v>
      </c>
      <c r="B27" s="696" t="s">
        <v>147</v>
      </c>
      <c r="C27" s="697" t="s">
        <v>153</v>
      </c>
      <c r="D27" s="353" t="s">
        <v>235</v>
      </c>
      <c r="E27" s="354" t="s">
        <v>437</v>
      </c>
      <c r="F27" s="698"/>
      <c r="G27" s="677">
        <f>SUM(G28+G29)</f>
        <v>723501</v>
      </c>
    </row>
    <row r="28" spans="1:7" s="41" customFormat="1" ht="63.75" customHeight="1">
      <c r="A28" s="132" t="s">
        <v>154</v>
      </c>
      <c r="B28" s="341" t="s">
        <v>147</v>
      </c>
      <c r="C28" s="342" t="s">
        <v>153</v>
      </c>
      <c r="D28" s="343" t="s">
        <v>235</v>
      </c>
      <c r="E28" s="344" t="s">
        <v>437</v>
      </c>
      <c r="F28" s="345" t="s">
        <v>149</v>
      </c>
      <c r="G28" s="780">
        <v>723500</v>
      </c>
    </row>
    <row r="29" spans="1:7" s="37" customFormat="1" ht="16.5" customHeight="1">
      <c r="A29" s="132" t="s">
        <v>157</v>
      </c>
      <c r="B29" s="341" t="s">
        <v>147</v>
      </c>
      <c r="C29" s="342" t="s">
        <v>153</v>
      </c>
      <c r="D29" s="343" t="s">
        <v>235</v>
      </c>
      <c r="E29" s="344" t="s">
        <v>437</v>
      </c>
      <c r="F29" s="345" t="s">
        <v>158</v>
      </c>
      <c r="G29" s="780">
        <v>1</v>
      </c>
    </row>
    <row r="30" spans="1:7" s="37" customFormat="1" ht="48.75" customHeight="1">
      <c r="A30" s="270" t="s">
        <v>993</v>
      </c>
      <c r="B30" s="313" t="s">
        <v>147</v>
      </c>
      <c r="C30" s="317" t="s">
        <v>994</v>
      </c>
      <c r="D30" s="315"/>
      <c r="E30" s="316"/>
      <c r="F30" s="358"/>
      <c r="G30" s="651">
        <v>59521</v>
      </c>
    </row>
    <row r="31" spans="1:35" s="42" customFormat="1" ht="34.5" customHeight="1">
      <c r="A31" s="1237" t="s">
        <v>698</v>
      </c>
      <c r="B31" s="684" t="s">
        <v>147</v>
      </c>
      <c r="C31" s="1238" t="s">
        <v>994</v>
      </c>
      <c r="D31" s="1239" t="s">
        <v>699</v>
      </c>
      <c r="E31" s="724" t="s">
        <v>438</v>
      </c>
      <c r="F31" s="1238"/>
      <c r="G31" s="709">
        <v>59521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s="42" customFormat="1" ht="18.75" customHeight="1">
      <c r="A32" s="699" t="s">
        <v>995</v>
      </c>
      <c r="B32" s="696" t="s">
        <v>147</v>
      </c>
      <c r="C32" s="697" t="s">
        <v>994</v>
      </c>
      <c r="D32" s="1196" t="s">
        <v>996</v>
      </c>
      <c r="E32" s="970" t="s">
        <v>438</v>
      </c>
      <c r="F32" s="698"/>
      <c r="G32" s="779">
        <v>59521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7" s="37" customFormat="1" ht="49.5" customHeight="1">
      <c r="A33" s="699" t="s">
        <v>997</v>
      </c>
      <c r="B33" s="696" t="s">
        <v>147</v>
      </c>
      <c r="C33" s="697" t="s">
        <v>994</v>
      </c>
      <c r="D33" s="1196" t="s">
        <v>996</v>
      </c>
      <c r="E33" s="970" t="s">
        <v>998</v>
      </c>
      <c r="F33" s="698"/>
      <c r="G33" s="779">
        <v>59521</v>
      </c>
    </row>
    <row r="34" spans="1:7" s="27" customFormat="1" ht="18" customHeight="1">
      <c r="A34" s="1190" t="s">
        <v>489</v>
      </c>
      <c r="B34" s="341" t="s">
        <v>147</v>
      </c>
      <c r="C34" s="341" t="s">
        <v>994</v>
      </c>
      <c r="D34" s="371" t="s">
        <v>996</v>
      </c>
      <c r="E34" s="372" t="s">
        <v>998</v>
      </c>
      <c r="F34" s="341" t="s">
        <v>490</v>
      </c>
      <c r="G34" s="675">
        <v>59521</v>
      </c>
    </row>
    <row r="35" spans="1:7" s="27" customFormat="1" ht="16.5" customHeight="1">
      <c r="A35" s="915" t="s">
        <v>1056</v>
      </c>
      <c r="B35" s="892" t="s">
        <v>147</v>
      </c>
      <c r="C35" s="877">
        <v>11</v>
      </c>
      <c r="D35" s="1193"/>
      <c r="E35" s="1194"/>
      <c r="F35" s="1194"/>
      <c r="G35" s="1240">
        <f>SUM(G38)</f>
        <v>2000</v>
      </c>
    </row>
    <row r="36" spans="1:7" s="27" customFormat="1" ht="18" customHeight="1">
      <c r="A36" s="1248" t="s">
        <v>1057</v>
      </c>
      <c r="B36" s="1249" t="s">
        <v>147</v>
      </c>
      <c r="C36" s="1250">
        <v>11</v>
      </c>
      <c r="D36" s="1508" t="s">
        <v>1062</v>
      </c>
      <c r="E36" s="1509"/>
      <c r="F36" s="1257"/>
      <c r="G36" s="1258">
        <f>SUM(G38)</f>
        <v>2000</v>
      </c>
    </row>
    <row r="37" spans="1:7" s="27" customFormat="1" ht="18.75" customHeight="1">
      <c r="A37" s="1191" t="s">
        <v>1058</v>
      </c>
      <c r="B37" s="1075" t="s">
        <v>147</v>
      </c>
      <c r="C37" s="811">
        <v>11</v>
      </c>
      <c r="D37" s="1067" t="s">
        <v>1059</v>
      </c>
      <c r="E37" s="1192" t="s">
        <v>438</v>
      </c>
      <c r="F37" s="1192"/>
      <c r="G37" s="677">
        <f>SUM(G38)</f>
        <v>2000</v>
      </c>
    </row>
    <row r="38" spans="1:7" s="27" customFormat="1" ht="18.75" customHeight="1">
      <c r="A38" s="665" t="s">
        <v>1060</v>
      </c>
      <c r="B38" s="1075" t="s">
        <v>147</v>
      </c>
      <c r="C38" s="811">
        <v>11</v>
      </c>
      <c r="D38" s="1510" t="s">
        <v>1063</v>
      </c>
      <c r="E38" s="1511"/>
      <c r="F38" s="1192"/>
      <c r="G38" s="677">
        <f>SUM(G39)</f>
        <v>2000</v>
      </c>
    </row>
    <row r="39" spans="1:7" s="27" customFormat="1" ht="18" customHeight="1">
      <c r="A39" s="665" t="s">
        <v>157</v>
      </c>
      <c r="B39" s="1075" t="s">
        <v>147</v>
      </c>
      <c r="C39" s="811">
        <v>11</v>
      </c>
      <c r="D39" s="1510" t="s">
        <v>1063</v>
      </c>
      <c r="E39" s="1511"/>
      <c r="F39" s="357" t="s">
        <v>158</v>
      </c>
      <c r="G39" s="675">
        <v>2000</v>
      </c>
    </row>
    <row r="40" spans="1:7" s="27" customFormat="1" ht="20.25" customHeight="1">
      <c r="A40" s="263" t="s">
        <v>162</v>
      </c>
      <c r="B40" s="313" t="s">
        <v>147</v>
      </c>
      <c r="C40" s="314" t="s">
        <v>163</v>
      </c>
      <c r="D40" s="374"/>
      <c r="E40" s="375"/>
      <c r="F40" s="317"/>
      <c r="G40" s="651">
        <f>SUM(G41,G46,G55,G60,G64,G68)</f>
        <v>6020512</v>
      </c>
    </row>
    <row r="41" spans="1:7" s="27" customFormat="1" ht="63">
      <c r="A41" s="707" t="s">
        <v>898</v>
      </c>
      <c r="B41" s="735" t="s">
        <v>147</v>
      </c>
      <c r="C41" s="736" t="s">
        <v>163</v>
      </c>
      <c r="D41" s="772" t="s">
        <v>198</v>
      </c>
      <c r="E41" s="1439" t="s">
        <v>438</v>
      </c>
      <c r="F41" s="735"/>
      <c r="G41" s="1224">
        <f>SUM(G42)</f>
        <v>5386</v>
      </c>
    </row>
    <row r="42" spans="1:7" s="27" customFormat="1" ht="64.5" customHeight="1">
      <c r="A42" s="132" t="s">
        <v>899</v>
      </c>
      <c r="B42" s="341" t="s">
        <v>147</v>
      </c>
      <c r="C42" s="357" t="s">
        <v>163</v>
      </c>
      <c r="D42" s="1011" t="s">
        <v>487</v>
      </c>
      <c r="E42" s="1012" t="s">
        <v>438</v>
      </c>
      <c r="F42" s="1013"/>
      <c r="G42" s="785">
        <f>+G43</f>
        <v>5386</v>
      </c>
    </row>
    <row r="43" spans="1:7" s="27" customFormat="1" ht="24" customHeight="1">
      <c r="A43" s="663" t="s">
        <v>745</v>
      </c>
      <c r="B43" s="351" t="s">
        <v>147</v>
      </c>
      <c r="C43" s="1010" t="s">
        <v>163</v>
      </c>
      <c r="D43" s="570" t="s">
        <v>487</v>
      </c>
      <c r="E43" s="571" t="s">
        <v>456</v>
      </c>
      <c r="F43" s="734"/>
      <c r="G43" s="704">
        <f>G44</f>
        <v>5386</v>
      </c>
    </row>
    <row r="44" spans="1:7" s="27" customFormat="1" ht="36" customHeight="1">
      <c r="A44" s="663" t="s">
        <v>472</v>
      </c>
      <c r="B44" s="351" t="s">
        <v>147</v>
      </c>
      <c r="C44" s="1010" t="s">
        <v>163</v>
      </c>
      <c r="D44" s="570" t="s">
        <v>487</v>
      </c>
      <c r="E44" s="571" t="s">
        <v>742</v>
      </c>
      <c r="F44" s="734"/>
      <c r="G44" s="677">
        <f>SUM(G45:G45)</f>
        <v>5386</v>
      </c>
    </row>
    <row r="45" spans="1:7" s="27" customFormat="1" ht="69" customHeight="1">
      <c r="A45" s="133" t="s">
        <v>154</v>
      </c>
      <c r="B45" s="351" t="s">
        <v>147</v>
      </c>
      <c r="C45" s="1010" t="s">
        <v>163</v>
      </c>
      <c r="D45" s="570" t="s">
        <v>487</v>
      </c>
      <c r="E45" s="571" t="s">
        <v>742</v>
      </c>
      <c r="F45" s="351" t="s">
        <v>149</v>
      </c>
      <c r="G45" s="656">
        <v>5386</v>
      </c>
    </row>
    <row r="46" spans="1:7" s="27" customFormat="1" ht="80.25" customHeight="1">
      <c r="A46" s="730" t="s">
        <v>900</v>
      </c>
      <c r="B46" s="735" t="s">
        <v>147</v>
      </c>
      <c r="C46" s="736" t="s">
        <v>163</v>
      </c>
      <c r="D46" s="737" t="s">
        <v>212</v>
      </c>
      <c r="E46" s="738" t="s">
        <v>438</v>
      </c>
      <c r="F46" s="735"/>
      <c r="G46" s="1241">
        <f>G47+G51</f>
        <v>16158</v>
      </c>
    </row>
    <row r="47" spans="1:7" s="27" customFormat="1" ht="99.75" customHeight="1">
      <c r="A47" s="1014" t="s">
        <v>901</v>
      </c>
      <c r="B47" s="341" t="s">
        <v>147</v>
      </c>
      <c r="C47" s="357" t="s">
        <v>163</v>
      </c>
      <c r="D47" s="1015" t="s">
        <v>464</v>
      </c>
      <c r="E47" s="1016" t="s">
        <v>438</v>
      </c>
      <c r="F47" s="1013"/>
      <c r="G47" s="704">
        <f>G48</f>
        <v>5386</v>
      </c>
    </row>
    <row r="48" spans="1:7" s="27" customFormat="1" ht="51" customHeight="1">
      <c r="A48" s="665" t="s">
        <v>902</v>
      </c>
      <c r="B48" s="351" t="s">
        <v>147</v>
      </c>
      <c r="C48" s="1010" t="s">
        <v>163</v>
      </c>
      <c r="D48" s="715" t="s">
        <v>464</v>
      </c>
      <c r="E48" s="440" t="s">
        <v>443</v>
      </c>
      <c r="F48" s="734"/>
      <c r="G48" s="704">
        <f>G49</f>
        <v>5386</v>
      </c>
    </row>
    <row r="49" spans="1:7" s="27" customFormat="1" ht="35.25" customHeight="1">
      <c r="A49" s="711" t="s">
        <v>472</v>
      </c>
      <c r="B49" s="351" t="s">
        <v>147</v>
      </c>
      <c r="C49" s="1010" t="s">
        <v>163</v>
      </c>
      <c r="D49" s="715" t="s">
        <v>464</v>
      </c>
      <c r="E49" s="440" t="s">
        <v>463</v>
      </c>
      <c r="F49" s="351"/>
      <c r="G49" s="785">
        <v>5386</v>
      </c>
    </row>
    <row r="50" spans="1:7" s="27" customFormat="1" ht="64.5" customHeight="1">
      <c r="A50" s="658" t="s">
        <v>154</v>
      </c>
      <c r="B50" s="341" t="s">
        <v>147</v>
      </c>
      <c r="C50" s="357" t="s">
        <v>163</v>
      </c>
      <c r="D50" s="715" t="s">
        <v>464</v>
      </c>
      <c r="E50" s="440" t="s">
        <v>463</v>
      </c>
      <c r="F50" s="341" t="s">
        <v>149</v>
      </c>
      <c r="G50" s="780">
        <v>5386</v>
      </c>
    </row>
    <row r="51" spans="1:7" s="27" customFormat="1" ht="113.25" customHeight="1">
      <c r="A51" s="1017" t="s">
        <v>903</v>
      </c>
      <c r="B51" s="341" t="s">
        <v>147</v>
      </c>
      <c r="C51" s="357" t="s">
        <v>163</v>
      </c>
      <c r="D51" s="1015" t="s">
        <v>465</v>
      </c>
      <c r="E51" s="1016" t="s">
        <v>438</v>
      </c>
      <c r="F51" s="1013"/>
      <c r="G51" s="785">
        <f>+G52</f>
        <v>10772</v>
      </c>
    </row>
    <row r="52" spans="1:7" s="27" customFormat="1" ht="50.25" customHeight="1">
      <c r="A52" s="665" t="s">
        <v>873</v>
      </c>
      <c r="B52" s="351" t="s">
        <v>147</v>
      </c>
      <c r="C52" s="1076" t="s">
        <v>163</v>
      </c>
      <c r="D52" s="715" t="s">
        <v>465</v>
      </c>
      <c r="E52" s="440" t="s">
        <v>443</v>
      </c>
      <c r="F52" s="734"/>
      <c r="G52" s="704">
        <f>G53</f>
        <v>10772</v>
      </c>
    </row>
    <row r="53" spans="1:7" s="27" customFormat="1" ht="34.5" customHeight="1">
      <c r="A53" s="711" t="s">
        <v>472</v>
      </c>
      <c r="B53" s="351" t="s">
        <v>147</v>
      </c>
      <c r="C53" s="1076" t="s">
        <v>163</v>
      </c>
      <c r="D53" s="715" t="s">
        <v>465</v>
      </c>
      <c r="E53" s="440" t="s">
        <v>463</v>
      </c>
      <c r="F53" s="734"/>
      <c r="G53" s="677">
        <f>SUM(G54)</f>
        <v>10772</v>
      </c>
    </row>
    <row r="54" spans="1:7" s="27" customFormat="1" ht="64.5" customHeight="1">
      <c r="A54" s="658" t="s">
        <v>154</v>
      </c>
      <c r="B54" s="351" t="s">
        <v>147</v>
      </c>
      <c r="C54" s="1076" t="s">
        <v>163</v>
      </c>
      <c r="D54" s="715" t="s">
        <v>465</v>
      </c>
      <c r="E54" s="440" t="s">
        <v>463</v>
      </c>
      <c r="F54" s="351" t="s">
        <v>149</v>
      </c>
      <c r="G54" s="786">
        <v>10772</v>
      </c>
    </row>
    <row r="55" spans="1:7" s="43" customFormat="1" ht="78.75">
      <c r="A55" s="1242" t="s">
        <v>855</v>
      </c>
      <c r="B55" s="735" t="s">
        <v>147</v>
      </c>
      <c r="C55" s="736" t="s">
        <v>163</v>
      </c>
      <c r="D55" s="737" t="s">
        <v>733</v>
      </c>
      <c r="E55" s="738" t="s">
        <v>438</v>
      </c>
      <c r="F55" s="735"/>
      <c r="G55" s="1241">
        <f>+G56</f>
        <v>5386</v>
      </c>
    </row>
    <row r="56" spans="1:7" s="27" customFormat="1" ht="94.5">
      <c r="A56" s="701" t="s">
        <v>856</v>
      </c>
      <c r="B56" s="341" t="s">
        <v>147</v>
      </c>
      <c r="C56" s="357" t="s">
        <v>163</v>
      </c>
      <c r="D56" s="1015" t="s">
        <v>622</v>
      </c>
      <c r="E56" s="1016" t="s">
        <v>438</v>
      </c>
      <c r="F56" s="1013"/>
      <c r="G56" s="704">
        <f>G57</f>
        <v>5386</v>
      </c>
    </row>
    <row r="57" spans="1:7" s="27" customFormat="1" ht="63">
      <c r="A57" s="701" t="s">
        <v>857</v>
      </c>
      <c r="B57" s="351" t="s">
        <v>147</v>
      </c>
      <c r="C57" s="1076" t="s">
        <v>163</v>
      </c>
      <c r="D57" s="715" t="s">
        <v>622</v>
      </c>
      <c r="E57" s="440" t="s">
        <v>443</v>
      </c>
      <c r="F57" s="734"/>
      <c r="G57" s="704">
        <f>G58</f>
        <v>5386</v>
      </c>
    </row>
    <row r="58" spans="1:7" s="27" customFormat="1" ht="47.25">
      <c r="A58" s="1074" t="s">
        <v>858</v>
      </c>
      <c r="B58" s="351" t="s">
        <v>147</v>
      </c>
      <c r="C58" s="1076" t="s">
        <v>163</v>
      </c>
      <c r="D58" s="715" t="s">
        <v>622</v>
      </c>
      <c r="E58" s="440" t="s">
        <v>463</v>
      </c>
      <c r="F58" s="351"/>
      <c r="G58" s="785">
        <f>G59</f>
        <v>5386</v>
      </c>
    </row>
    <row r="59" spans="1:7" s="27" customFormat="1" ht="35.25" customHeight="1">
      <c r="A59" s="658" t="s">
        <v>154</v>
      </c>
      <c r="B59" s="341" t="s">
        <v>147</v>
      </c>
      <c r="C59" s="357" t="s">
        <v>163</v>
      </c>
      <c r="D59" s="715" t="s">
        <v>622</v>
      </c>
      <c r="E59" s="440" t="s">
        <v>463</v>
      </c>
      <c r="F59" s="341" t="s">
        <v>149</v>
      </c>
      <c r="G59" s="780">
        <v>5386</v>
      </c>
    </row>
    <row r="60" spans="1:7" s="27" customFormat="1" ht="31.5" customHeight="1">
      <c r="A60" s="1267" t="s">
        <v>238</v>
      </c>
      <c r="B60" s="1268" t="s">
        <v>147</v>
      </c>
      <c r="C60" s="1269">
        <v>13</v>
      </c>
      <c r="D60" s="1270" t="s">
        <v>237</v>
      </c>
      <c r="E60" s="1271" t="s">
        <v>438</v>
      </c>
      <c r="F60" s="1272"/>
      <c r="G60" s="1273">
        <f>G63</f>
        <v>3807180</v>
      </c>
    </row>
    <row r="61" spans="1:7" s="27" customFormat="1" ht="32.25" customHeight="1">
      <c r="A61" s="700" t="s">
        <v>874</v>
      </c>
      <c r="B61" s="713" t="s">
        <v>147</v>
      </c>
      <c r="C61" s="714">
        <v>13</v>
      </c>
      <c r="D61" s="715" t="s">
        <v>239</v>
      </c>
      <c r="E61" s="594" t="s">
        <v>438</v>
      </c>
      <c r="F61" s="716"/>
      <c r="G61" s="704">
        <f>G62</f>
        <v>3807180</v>
      </c>
    </row>
    <row r="62" spans="1:7" s="27" customFormat="1" ht="33" customHeight="1">
      <c r="A62" s="700" t="s">
        <v>241</v>
      </c>
      <c r="B62" s="717" t="s">
        <v>147</v>
      </c>
      <c r="C62" s="714">
        <v>13</v>
      </c>
      <c r="D62" s="715" t="s">
        <v>239</v>
      </c>
      <c r="E62" s="594" t="s">
        <v>439</v>
      </c>
      <c r="F62" s="716"/>
      <c r="G62" s="704">
        <f>G63</f>
        <v>3807180</v>
      </c>
    </row>
    <row r="63" spans="1:7" s="27" customFormat="1" ht="17.25" customHeight="1">
      <c r="A63" s="665" t="s">
        <v>157</v>
      </c>
      <c r="B63" s="399" t="s">
        <v>147</v>
      </c>
      <c r="C63" s="396">
        <v>13</v>
      </c>
      <c r="D63" s="397" t="s">
        <v>239</v>
      </c>
      <c r="E63" s="398" t="s">
        <v>439</v>
      </c>
      <c r="F63" s="399" t="s">
        <v>158</v>
      </c>
      <c r="G63" s="675">
        <v>3807180</v>
      </c>
    </row>
    <row r="64" spans="1:247" s="45" customFormat="1" ht="17.25" customHeight="1">
      <c r="A64" s="1259" t="s">
        <v>243</v>
      </c>
      <c r="B64" s="1260" t="s">
        <v>147</v>
      </c>
      <c r="C64" s="1260" t="s">
        <v>163</v>
      </c>
      <c r="D64" s="668" t="s">
        <v>242</v>
      </c>
      <c r="E64" s="683" t="s">
        <v>438</v>
      </c>
      <c r="F64" s="1261"/>
      <c r="G64" s="709">
        <f>G67</f>
        <v>5000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</row>
    <row r="65" spans="1:247" s="45" customFormat="1" ht="17.25" customHeight="1">
      <c r="A65" s="706" t="s">
        <v>245</v>
      </c>
      <c r="B65" s="351" t="s">
        <v>147</v>
      </c>
      <c r="C65" s="351" t="s">
        <v>163</v>
      </c>
      <c r="D65" s="593" t="s">
        <v>244</v>
      </c>
      <c r="E65" s="594" t="s">
        <v>438</v>
      </c>
      <c r="F65" s="1009"/>
      <c r="G65" s="704">
        <f>G67</f>
        <v>5000</v>
      </c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</row>
    <row r="66" spans="1:247" s="45" customFormat="1" ht="34.5" customHeight="1">
      <c r="A66" s="700" t="s">
        <v>354</v>
      </c>
      <c r="B66" s="452" t="s">
        <v>147</v>
      </c>
      <c r="C66" s="452">
        <v>13</v>
      </c>
      <c r="D66" s="710" t="s">
        <v>244</v>
      </c>
      <c r="E66" s="571" t="s">
        <v>441</v>
      </c>
      <c r="F66" s="703"/>
      <c r="G66" s="677">
        <f>SUM(G67)</f>
        <v>5000</v>
      </c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</row>
    <row r="67" spans="1:247" s="45" customFormat="1" ht="35.25" customHeight="1">
      <c r="A67" s="280" t="s">
        <v>731</v>
      </c>
      <c r="B67" s="415" t="s">
        <v>147</v>
      </c>
      <c r="C67" s="415">
        <v>13</v>
      </c>
      <c r="D67" s="397" t="s">
        <v>244</v>
      </c>
      <c r="E67" s="398" t="s">
        <v>441</v>
      </c>
      <c r="F67" s="425" t="s">
        <v>156</v>
      </c>
      <c r="G67" s="656">
        <v>5000</v>
      </c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</row>
    <row r="68" spans="1:247" s="45" customFormat="1" ht="31.5">
      <c r="A68" s="1262" t="s">
        <v>473</v>
      </c>
      <c r="B68" s="1260" t="s">
        <v>147</v>
      </c>
      <c r="C68" s="1260" t="s">
        <v>163</v>
      </c>
      <c r="D68" s="668" t="s">
        <v>709</v>
      </c>
      <c r="E68" s="683" t="s">
        <v>438</v>
      </c>
      <c r="F68" s="1261"/>
      <c r="G68" s="709">
        <f>+G69</f>
        <v>2181402</v>
      </c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</row>
    <row r="69" spans="1:7" s="27" customFormat="1" ht="47.25">
      <c r="A69" s="745" t="s">
        <v>474</v>
      </c>
      <c r="B69" s="351" t="s">
        <v>147</v>
      </c>
      <c r="C69" s="351" t="s">
        <v>163</v>
      </c>
      <c r="D69" s="593" t="s">
        <v>475</v>
      </c>
      <c r="E69" s="594" t="s">
        <v>438</v>
      </c>
      <c r="F69" s="1009"/>
      <c r="G69" s="785">
        <f>+G70</f>
        <v>2181402</v>
      </c>
    </row>
    <row r="70" spans="1:7" s="43" customFormat="1" ht="17.25" customHeight="1">
      <c r="A70" s="745" t="s">
        <v>202</v>
      </c>
      <c r="B70" s="452" t="s">
        <v>147</v>
      </c>
      <c r="C70" s="452">
        <v>13</v>
      </c>
      <c r="D70" s="710" t="s">
        <v>475</v>
      </c>
      <c r="E70" s="571" t="s">
        <v>440</v>
      </c>
      <c r="F70" s="452"/>
      <c r="G70" s="677">
        <f>SUM(G71:G72)</f>
        <v>2181402</v>
      </c>
    </row>
    <row r="71" spans="1:7" s="27" customFormat="1" ht="63">
      <c r="A71" s="658" t="s">
        <v>154</v>
      </c>
      <c r="B71" s="415" t="s">
        <v>147</v>
      </c>
      <c r="C71" s="415">
        <v>13</v>
      </c>
      <c r="D71" s="710" t="s">
        <v>475</v>
      </c>
      <c r="E71" s="571" t="s">
        <v>440</v>
      </c>
      <c r="F71" s="415" t="s">
        <v>149</v>
      </c>
      <c r="G71" s="656">
        <v>1798762</v>
      </c>
    </row>
    <row r="72" spans="1:7" s="27" customFormat="1" ht="30.75" customHeight="1">
      <c r="A72" s="565" t="s">
        <v>730</v>
      </c>
      <c r="B72" s="415" t="s">
        <v>147</v>
      </c>
      <c r="C72" s="415">
        <v>13</v>
      </c>
      <c r="D72" s="397" t="s">
        <v>475</v>
      </c>
      <c r="E72" s="398" t="s">
        <v>440</v>
      </c>
      <c r="F72" s="415" t="s">
        <v>156</v>
      </c>
      <c r="G72" s="656">
        <v>382640</v>
      </c>
    </row>
    <row r="73" spans="1:7" s="27" customFormat="1" ht="18" customHeight="1" hidden="1">
      <c r="A73" s="132" t="s">
        <v>157</v>
      </c>
      <c r="B73" s="415" t="s">
        <v>147</v>
      </c>
      <c r="C73" s="415" t="s">
        <v>163</v>
      </c>
      <c r="D73" s="397" t="s">
        <v>475</v>
      </c>
      <c r="E73" s="398" t="s">
        <v>440</v>
      </c>
      <c r="F73" s="425" t="s">
        <v>158</v>
      </c>
      <c r="G73" s="656"/>
    </row>
    <row r="74" spans="1:7" s="27" customFormat="1" ht="18.75" customHeight="1">
      <c r="A74" s="281" t="s">
        <v>166</v>
      </c>
      <c r="B74" s="427" t="s">
        <v>148</v>
      </c>
      <c r="C74" s="428"/>
      <c r="D74" s="429"/>
      <c r="E74" s="430"/>
      <c r="F74" s="431"/>
      <c r="G74" s="652">
        <f>+G75</f>
        <v>89267</v>
      </c>
    </row>
    <row r="75" spans="1:7" s="27" customFormat="1" ht="18" customHeight="1">
      <c r="A75" s="282" t="s">
        <v>167</v>
      </c>
      <c r="B75" s="433" t="s">
        <v>148</v>
      </c>
      <c r="C75" s="433" t="s">
        <v>168</v>
      </c>
      <c r="D75" s="434"/>
      <c r="E75" s="435"/>
      <c r="F75" s="433"/>
      <c r="G75" s="651">
        <f>G76</f>
        <v>89267</v>
      </c>
    </row>
    <row r="76" spans="1:7" s="27" customFormat="1" ht="18" customHeight="1">
      <c r="A76" s="1259" t="s">
        <v>243</v>
      </c>
      <c r="B76" s="1260" t="s">
        <v>148</v>
      </c>
      <c r="C76" s="1260" t="s">
        <v>168</v>
      </c>
      <c r="D76" s="668" t="s">
        <v>242</v>
      </c>
      <c r="E76" s="683" t="s">
        <v>438</v>
      </c>
      <c r="F76" s="1261"/>
      <c r="G76" s="709">
        <f>G77</f>
        <v>89267</v>
      </c>
    </row>
    <row r="77" spans="1:35" s="42" customFormat="1" ht="18" customHeight="1">
      <c r="A77" s="706" t="s">
        <v>245</v>
      </c>
      <c r="B77" s="351" t="s">
        <v>148</v>
      </c>
      <c r="C77" s="351" t="s">
        <v>168</v>
      </c>
      <c r="D77" s="593" t="s">
        <v>244</v>
      </c>
      <c r="E77" s="594" t="s">
        <v>438</v>
      </c>
      <c r="F77" s="1009"/>
      <c r="G77" s="704">
        <f>G78</f>
        <v>89267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</row>
    <row r="78" spans="1:245" s="41" customFormat="1" ht="34.5" customHeight="1">
      <c r="A78" s="706" t="s">
        <v>247</v>
      </c>
      <c r="B78" s="719" t="s">
        <v>148</v>
      </c>
      <c r="C78" s="719" t="s">
        <v>168</v>
      </c>
      <c r="D78" s="593" t="s">
        <v>244</v>
      </c>
      <c r="E78" s="594" t="s">
        <v>471</v>
      </c>
      <c r="F78" s="719"/>
      <c r="G78" s="704">
        <f>G79</f>
        <v>89267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</row>
    <row r="79" spans="1:245" s="51" customFormat="1" ht="68.25" customHeight="1">
      <c r="A79" s="132" t="s">
        <v>154</v>
      </c>
      <c r="B79" s="341" t="s">
        <v>148</v>
      </c>
      <c r="C79" s="341" t="s">
        <v>168</v>
      </c>
      <c r="D79" s="439" t="s">
        <v>244</v>
      </c>
      <c r="E79" s="440" t="s">
        <v>471</v>
      </c>
      <c r="F79" s="341" t="s">
        <v>149</v>
      </c>
      <c r="G79" s="675">
        <v>89267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</row>
    <row r="80" spans="1:245" s="51" customFormat="1" ht="34.5" customHeight="1" hidden="1">
      <c r="A80" s="1356" t="s">
        <v>169</v>
      </c>
      <c r="B80" s="1246" t="s">
        <v>168</v>
      </c>
      <c r="C80" s="1246"/>
      <c r="D80" s="1357"/>
      <c r="E80" s="1358"/>
      <c r="F80" s="1246"/>
      <c r="G80" s="1359">
        <f>G86</f>
        <v>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</row>
    <row r="81" spans="1:245" s="51" customFormat="1" ht="35.25" customHeight="1" hidden="1">
      <c r="A81" s="915" t="s">
        <v>1142</v>
      </c>
      <c r="B81" s="986" t="s">
        <v>168</v>
      </c>
      <c r="C81" s="986" t="s">
        <v>430</v>
      </c>
      <c r="D81" s="614"/>
      <c r="E81" s="615"/>
      <c r="F81" s="986"/>
      <c r="G81" s="1240">
        <f>G86</f>
        <v>0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</row>
    <row r="82" spans="1:245" s="51" customFormat="1" ht="94.5" customHeight="1" hidden="1">
      <c r="A82" s="1360" t="s">
        <v>1146</v>
      </c>
      <c r="B82" s="1247" t="s">
        <v>168</v>
      </c>
      <c r="C82" s="1247" t="s">
        <v>430</v>
      </c>
      <c r="D82" s="740" t="s">
        <v>225</v>
      </c>
      <c r="E82" s="738" t="s">
        <v>438</v>
      </c>
      <c r="F82" s="1247"/>
      <c r="G82" s="1361">
        <f>G86</f>
        <v>0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</row>
    <row r="83" spans="1:245" s="51" customFormat="1" ht="129.75" customHeight="1" hidden="1">
      <c r="A83" s="701" t="s">
        <v>1147</v>
      </c>
      <c r="B83" s="415" t="s">
        <v>168</v>
      </c>
      <c r="C83" s="415" t="s">
        <v>430</v>
      </c>
      <c r="D83" s="439" t="s">
        <v>226</v>
      </c>
      <c r="E83" s="440" t="s">
        <v>438</v>
      </c>
      <c r="F83" s="415"/>
      <c r="G83" s="677">
        <f>G86</f>
        <v>0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</row>
    <row r="84" spans="1:245" s="51" customFormat="1" ht="49.5" customHeight="1" hidden="1">
      <c r="A84" s="701" t="s">
        <v>654</v>
      </c>
      <c r="B84" s="415" t="s">
        <v>168</v>
      </c>
      <c r="C84" s="415" t="s">
        <v>430</v>
      </c>
      <c r="D84" s="439" t="s">
        <v>226</v>
      </c>
      <c r="E84" s="440" t="s">
        <v>443</v>
      </c>
      <c r="F84" s="415"/>
      <c r="G84" s="677">
        <f>G86</f>
        <v>0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</row>
    <row r="85" spans="1:245" s="51" customFormat="1" ht="51" customHeight="1" hidden="1">
      <c r="A85" s="133" t="s">
        <v>660</v>
      </c>
      <c r="B85" s="425" t="s">
        <v>168</v>
      </c>
      <c r="C85" s="415" t="s">
        <v>430</v>
      </c>
      <c r="D85" s="439" t="s">
        <v>226</v>
      </c>
      <c r="E85" s="440" t="s">
        <v>1143</v>
      </c>
      <c r="F85" s="415"/>
      <c r="G85" s="677">
        <f>G86</f>
        <v>0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</row>
    <row r="86" spans="1:245" s="51" customFormat="1" ht="32.25" customHeight="1" hidden="1">
      <c r="A86" s="133" t="s">
        <v>155</v>
      </c>
      <c r="B86" s="425" t="s">
        <v>168</v>
      </c>
      <c r="C86" s="415" t="s">
        <v>430</v>
      </c>
      <c r="D86" s="439" t="s">
        <v>226</v>
      </c>
      <c r="E86" s="440" t="s">
        <v>1143</v>
      </c>
      <c r="F86" s="415" t="s">
        <v>156</v>
      </c>
      <c r="G86" s="656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</row>
    <row r="87" spans="1:246" s="39" customFormat="1" ht="18.75">
      <c r="A87" s="262" t="s">
        <v>174</v>
      </c>
      <c r="B87" s="306" t="s">
        <v>153</v>
      </c>
      <c r="C87" s="456"/>
      <c r="D87" s="456"/>
      <c r="E87" s="457"/>
      <c r="F87" s="310"/>
      <c r="G87" s="652">
        <f>+G88+G96</f>
        <v>700000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</row>
    <row r="88" spans="1:246" s="39" customFormat="1" ht="18.75">
      <c r="A88" s="285" t="s">
        <v>732</v>
      </c>
      <c r="B88" s="459" t="s">
        <v>153</v>
      </c>
      <c r="C88" s="460" t="s">
        <v>171</v>
      </c>
      <c r="D88" s="461"/>
      <c r="E88" s="462"/>
      <c r="F88" s="463"/>
      <c r="G88" s="1225">
        <f>SUM(G89)</f>
        <v>700000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</row>
    <row r="89" spans="1:35" s="42" customFormat="1" ht="84" customHeight="1">
      <c r="A89" s="685" t="s">
        <v>904</v>
      </c>
      <c r="B89" s="686" t="s">
        <v>153</v>
      </c>
      <c r="C89" s="687" t="s">
        <v>171</v>
      </c>
      <c r="D89" s="1243" t="s">
        <v>733</v>
      </c>
      <c r="E89" s="1244" t="s">
        <v>438</v>
      </c>
      <c r="F89" s="690"/>
      <c r="G89" s="781">
        <f>SUM(G90)</f>
        <v>700000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</row>
    <row r="90" spans="1:245" s="41" customFormat="1" ht="98.25" customHeight="1">
      <c r="A90" s="673" t="s">
        <v>905</v>
      </c>
      <c r="B90" s="696" t="s">
        <v>153</v>
      </c>
      <c r="C90" s="697" t="s">
        <v>171</v>
      </c>
      <c r="D90" s="1196" t="s">
        <v>622</v>
      </c>
      <c r="E90" s="970" t="s">
        <v>438</v>
      </c>
      <c r="F90" s="1094"/>
      <c r="G90" s="1256">
        <f>SUM(G91)</f>
        <v>700000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</row>
    <row r="91" spans="1:245" s="41" customFormat="1" ht="63">
      <c r="A91" s="673" t="s">
        <v>875</v>
      </c>
      <c r="B91" s="696" t="s">
        <v>153</v>
      </c>
      <c r="C91" s="697" t="s">
        <v>171</v>
      </c>
      <c r="D91" s="1196" t="s">
        <v>622</v>
      </c>
      <c r="E91" s="970" t="s">
        <v>443</v>
      </c>
      <c r="F91" s="1094"/>
      <c r="G91" s="779">
        <f>+G94+G92</f>
        <v>700000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</row>
    <row r="92" spans="1:245" s="41" customFormat="1" ht="47.25" hidden="1">
      <c r="A92" s="1058" t="s">
        <v>798</v>
      </c>
      <c r="B92" s="696" t="s">
        <v>153</v>
      </c>
      <c r="C92" s="697" t="s">
        <v>171</v>
      </c>
      <c r="D92" s="1196" t="s">
        <v>622</v>
      </c>
      <c r="E92" s="970" t="s">
        <v>799</v>
      </c>
      <c r="F92" s="1094"/>
      <c r="G92" s="779">
        <f>+G93</f>
        <v>0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</row>
    <row r="93" spans="1:245" s="41" customFormat="1" ht="31.5" hidden="1">
      <c r="A93" s="1058" t="s">
        <v>800</v>
      </c>
      <c r="B93" s="696" t="s">
        <v>153</v>
      </c>
      <c r="C93" s="697" t="s">
        <v>171</v>
      </c>
      <c r="D93" s="1196" t="s">
        <v>622</v>
      </c>
      <c r="E93" s="970" t="s">
        <v>799</v>
      </c>
      <c r="F93" s="1020" t="s">
        <v>588</v>
      </c>
      <c r="G93" s="779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</row>
    <row r="94" spans="1:245" s="41" customFormat="1" ht="47.25">
      <c r="A94" s="673" t="s">
        <v>734</v>
      </c>
      <c r="B94" s="696" t="s">
        <v>153</v>
      </c>
      <c r="C94" s="697" t="s">
        <v>171</v>
      </c>
      <c r="D94" s="1196" t="s">
        <v>622</v>
      </c>
      <c r="E94" s="970" t="s">
        <v>735</v>
      </c>
      <c r="F94" s="1094"/>
      <c r="G94" s="779">
        <f>+G95</f>
        <v>700000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</row>
    <row r="95" spans="1:7" s="43" customFormat="1" ht="32.25" customHeight="1">
      <c r="A95" s="132" t="s">
        <v>730</v>
      </c>
      <c r="B95" s="474" t="s">
        <v>153</v>
      </c>
      <c r="C95" s="475" t="s">
        <v>171</v>
      </c>
      <c r="D95" s="969" t="s">
        <v>622</v>
      </c>
      <c r="E95" s="970" t="s">
        <v>735</v>
      </c>
      <c r="F95" s="478" t="s">
        <v>156</v>
      </c>
      <c r="G95" s="1226">
        <v>700000</v>
      </c>
    </row>
    <row r="96" spans="1:7" s="43" customFormat="1" ht="18.75" hidden="1">
      <c r="A96" s="985" t="s">
        <v>175</v>
      </c>
      <c r="B96" s="980" t="s">
        <v>153</v>
      </c>
      <c r="C96" s="981" t="s">
        <v>176</v>
      </c>
      <c r="D96" s="982"/>
      <c r="E96" s="983"/>
      <c r="F96" s="984"/>
      <c r="G96" s="1225">
        <f>+G98</f>
        <v>0</v>
      </c>
    </row>
    <row r="97" spans="1:7" s="43" customFormat="1" ht="78.75" hidden="1">
      <c r="A97" s="1372" t="s">
        <v>906</v>
      </c>
      <c r="B97" s="686" t="s">
        <v>153</v>
      </c>
      <c r="C97" s="687" t="s">
        <v>176</v>
      </c>
      <c r="D97" s="688" t="s">
        <v>342</v>
      </c>
      <c r="E97" s="689" t="s">
        <v>438</v>
      </c>
      <c r="F97" s="1373"/>
      <c r="G97" s="781">
        <f>G98</f>
        <v>0</v>
      </c>
    </row>
    <row r="98" spans="1:7" s="43" customFormat="1" ht="114" customHeight="1" hidden="1">
      <c r="A98" s="1059" t="s">
        <v>907</v>
      </c>
      <c r="B98" s="696" t="s">
        <v>153</v>
      </c>
      <c r="C98" s="697" t="s">
        <v>176</v>
      </c>
      <c r="D98" s="1374" t="s">
        <v>343</v>
      </c>
      <c r="E98" s="1375" t="s">
        <v>438</v>
      </c>
      <c r="F98" s="1094"/>
      <c r="G98" s="779">
        <f>+G99</f>
        <v>0</v>
      </c>
    </row>
    <row r="99" spans="1:7" s="43" customFormat="1" ht="63" hidden="1">
      <c r="A99" s="1059" t="s">
        <v>876</v>
      </c>
      <c r="B99" s="696" t="s">
        <v>153</v>
      </c>
      <c r="C99" s="697" t="s">
        <v>176</v>
      </c>
      <c r="D99" s="1374" t="s">
        <v>343</v>
      </c>
      <c r="E99" s="1375" t="s">
        <v>443</v>
      </c>
      <c r="F99" s="1094"/>
      <c r="G99" s="779">
        <f>+G100</f>
        <v>0</v>
      </c>
    </row>
    <row r="100" spans="1:7" s="43" customFormat="1" ht="18.75" customHeight="1" hidden="1">
      <c r="A100" s="1059" t="s">
        <v>801</v>
      </c>
      <c r="B100" s="696" t="s">
        <v>153</v>
      </c>
      <c r="C100" s="697" t="s">
        <v>176</v>
      </c>
      <c r="D100" s="1374" t="s">
        <v>343</v>
      </c>
      <c r="E100" s="1375" t="s">
        <v>839</v>
      </c>
      <c r="F100" s="1094"/>
      <c r="G100" s="779">
        <f>+G101</f>
        <v>0</v>
      </c>
    </row>
    <row r="101" spans="1:7" s="43" customFormat="1" ht="36.75" customHeight="1" hidden="1">
      <c r="A101" s="132" t="s">
        <v>730</v>
      </c>
      <c r="B101" s="474" t="s">
        <v>153</v>
      </c>
      <c r="C101" s="475" t="s">
        <v>176</v>
      </c>
      <c r="D101" s="1018" t="s">
        <v>343</v>
      </c>
      <c r="E101" s="1019" t="s">
        <v>839</v>
      </c>
      <c r="F101" s="478" t="s">
        <v>156</v>
      </c>
      <c r="G101" s="1226"/>
    </row>
    <row r="102" spans="1:7" s="43" customFormat="1" ht="18.75">
      <c r="A102" s="281" t="s">
        <v>177</v>
      </c>
      <c r="B102" s="427" t="s">
        <v>178</v>
      </c>
      <c r="C102" s="427"/>
      <c r="D102" s="480"/>
      <c r="E102" s="481"/>
      <c r="F102" s="427"/>
      <c r="G102" s="1228">
        <f>SUM(G103+G109)</f>
        <v>3033309</v>
      </c>
    </row>
    <row r="103" spans="1:7" s="43" customFormat="1" ht="18.75">
      <c r="A103" s="678" t="s">
        <v>450</v>
      </c>
      <c r="B103" s="670" t="s">
        <v>178</v>
      </c>
      <c r="C103" s="670" t="s">
        <v>148</v>
      </c>
      <c r="D103" s="679"/>
      <c r="E103" s="680"/>
      <c r="F103" s="670"/>
      <c r="G103" s="1229">
        <f>SUM(G104)</f>
        <v>533309</v>
      </c>
    </row>
    <row r="104" spans="1:7" s="41" customFormat="1" ht="94.5">
      <c r="A104" s="721" t="s">
        <v>900</v>
      </c>
      <c r="B104" s="667" t="s">
        <v>178</v>
      </c>
      <c r="C104" s="667" t="s">
        <v>148</v>
      </c>
      <c r="D104" s="668" t="s">
        <v>212</v>
      </c>
      <c r="E104" s="669" t="s">
        <v>438</v>
      </c>
      <c r="F104" s="667"/>
      <c r="G104" s="1224">
        <f>SUM(G105)</f>
        <v>533309</v>
      </c>
    </row>
    <row r="105" spans="1:7" s="41" customFormat="1" ht="110.25">
      <c r="A105" s="665" t="s">
        <v>901</v>
      </c>
      <c r="B105" s="727" t="s">
        <v>178</v>
      </c>
      <c r="C105" s="727" t="s">
        <v>148</v>
      </c>
      <c r="D105" s="593" t="s">
        <v>213</v>
      </c>
      <c r="E105" s="661" t="s">
        <v>438</v>
      </c>
      <c r="F105" s="659"/>
      <c r="G105" s="1230">
        <f>SUM(G106)</f>
        <v>533309</v>
      </c>
    </row>
    <row r="106" spans="1:7" s="41" customFormat="1" ht="50.25" customHeight="1">
      <c r="A106" s="666" t="s">
        <v>902</v>
      </c>
      <c r="B106" s="727" t="s">
        <v>178</v>
      </c>
      <c r="C106" s="727" t="s">
        <v>148</v>
      </c>
      <c r="D106" s="593" t="s">
        <v>213</v>
      </c>
      <c r="E106" s="661" t="s">
        <v>443</v>
      </c>
      <c r="F106" s="659"/>
      <c r="G106" s="1230">
        <f>SUM(G107)</f>
        <v>533309</v>
      </c>
    </row>
    <row r="107" spans="1:7" s="41" customFormat="1" ht="17.25" customHeight="1">
      <c r="A107" s="663" t="s">
        <v>452</v>
      </c>
      <c r="B107" s="727" t="s">
        <v>178</v>
      </c>
      <c r="C107" s="727" t="s">
        <v>148</v>
      </c>
      <c r="D107" s="593" t="s">
        <v>213</v>
      </c>
      <c r="E107" s="661" t="s">
        <v>451</v>
      </c>
      <c r="F107" s="659"/>
      <c r="G107" s="1230">
        <f>SUM(G108)</f>
        <v>533309</v>
      </c>
    </row>
    <row r="108" spans="1:7" s="41" customFormat="1" ht="31.5">
      <c r="A108" s="268" t="s">
        <v>730</v>
      </c>
      <c r="B108" s="727" t="s">
        <v>178</v>
      </c>
      <c r="C108" s="727" t="s">
        <v>148</v>
      </c>
      <c r="D108" s="593" t="s">
        <v>213</v>
      </c>
      <c r="E108" s="661" t="s">
        <v>451</v>
      </c>
      <c r="F108" s="727" t="s">
        <v>156</v>
      </c>
      <c r="G108" s="728">
        <v>533309</v>
      </c>
    </row>
    <row r="109" spans="1:7" s="27" customFormat="1" ht="18.75">
      <c r="A109" s="282" t="s">
        <v>179</v>
      </c>
      <c r="B109" s="433" t="s">
        <v>178</v>
      </c>
      <c r="C109" s="433" t="s">
        <v>168</v>
      </c>
      <c r="D109" s="483"/>
      <c r="E109" s="484"/>
      <c r="F109" s="433"/>
      <c r="G109" s="662">
        <f>+G110</f>
        <v>2500000</v>
      </c>
    </row>
    <row r="110" spans="1:7" s="27" customFormat="1" ht="94.5">
      <c r="A110" s="721" t="s">
        <v>900</v>
      </c>
      <c r="B110" s="667" t="s">
        <v>178</v>
      </c>
      <c r="C110" s="691" t="s">
        <v>168</v>
      </c>
      <c r="D110" s="692" t="s">
        <v>212</v>
      </c>
      <c r="E110" s="693" t="s">
        <v>438</v>
      </c>
      <c r="F110" s="694"/>
      <c r="G110" s="695">
        <f>+G111</f>
        <v>2500000</v>
      </c>
    </row>
    <row r="111" spans="1:7" s="27" customFormat="1" ht="110.25">
      <c r="A111" s="673" t="s">
        <v>901</v>
      </c>
      <c r="B111" s="696" t="s">
        <v>178</v>
      </c>
      <c r="C111" s="697" t="s">
        <v>168</v>
      </c>
      <c r="D111" s="581" t="s">
        <v>213</v>
      </c>
      <c r="E111" s="582" t="s">
        <v>438</v>
      </c>
      <c r="F111" s="698"/>
      <c r="G111" s="779">
        <f>+G113</f>
        <v>2500000</v>
      </c>
    </row>
    <row r="112" spans="1:7" s="27" customFormat="1" ht="52.5" customHeight="1">
      <c r="A112" s="666" t="s">
        <v>908</v>
      </c>
      <c r="B112" s="696" t="s">
        <v>178</v>
      </c>
      <c r="C112" s="697" t="s">
        <v>168</v>
      </c>
      <c r="D112" s="581" t="s">
        <v>213</v>
      </c>
      <c r="E112" s="582" t="s">
        <v>443</v>
      </c>
      <c r="F112" s="698"/>
      <c r="G112" s="1230">
        <f>SUM(G113)</f>
        <v>2500000</v>
      </c>
    </row>
    <row r="113" spans="1:7" s="27" customFormat="1" ht="17.25" customHeight="1">
      <c r="A113" s="699" t="s">
        <v>215</v>
      </c>
      <c r="B113" s="696" t="s">
        <v>178</v>
      </c>
      <c r="C113" s="697" t="s">
        <v>168</v>
      </c>
      <c r="D113" s="581" t="s">
        <v>213</v>
      </c>
      <c r="E113" s="582" t="s">
        <v>458</v>
      </c>
      <c r="F113" s="698"/>
      <c r="G113" s="779">
        <f>SUM(G114)</f>
        <v>2500000</v>
      </c>
    </row>
    <row r="114" spans="1:7" s="27" customFormat="1" ht="31.5">
      <c r="A114" s="268" t="s">
        <v>730</v>
      </c>
      <c r="B114" s="474" t="s">
        <v>178</v>
      </c>
      <c r="C114" s="475" t="s">
        <v>168</v>
      </c>
      <c r="D114" s="497" t="s">
        <v>213</v>
      </c>
      <c r="E114" s="498" t="s">
        <v>458</v>
      </c>
      <c r="F114" s="345" t="s">
        <v>156</v>
      </c>
      <c r="G114" s="780">
        <v>2500000</v>
      </c>
    </row>
    <row r="115" spans="1:7" ht="15.75">
      <c r="A115" s="262" t="s">
        <v>180</v>
      </c>
      <c r="B115" s="306" t="s">
        <v>181</v>
      </c>
      <c r="C115" s="306"/>
      <c r="D115" s="480"/>
      <c r="E115" s="481"/>
      <c r="F115" s="306"/>
      <c r="G115" s="652">
        <f>+G116+G127</f>
        <v>757167</v>
      </c>
    </row>
    <row r="116" spans="1:7" ht="15.75">
      <c r="A116" s="263" t="s">
        <v>182</v>
      </c>
      <c r="B116" s="313" t="s">
        <v>181</v>
      </c>
      <c r="C116" s="313" t="s">
        <v>147</v>
      </c>
      <c r="D116" s="374"/>
      <c r="E116" s="375"/>
      <c r="F116" s="313"/>
      <c r="G116" s="651">
        <f>+G117</f>
        <v>727167</v>
      </c>
    </row>
    <row r="117" spans="1:7" ht="65.25" customHeight="1">
      <c r="A117" s="707" t="s">
        <v>898</v>
      </c>
      <c r="B117" s="708" t="s">
        <v>181</v>
      </c>
      <c r="C117" s="708" t="s">
        <v>147</v>
      </c>
      <c r="D117" s="668" t="s">
        <v>198</v>
      </c>
      <c r="E117" s="683" t="s">
        <v>438</v>
      </c>
      <c r="F117" s="684"/>
      <c r="G117" s="709">
        <f>+G118</f>
        <v>727167</v>
      </c>
    </row>
    <row r="118" spans="1:7" ht="63">
      <c r="A118" s="700" t="s">
        <v>909</v>
      </c>
      <c r="B118" s="452" t="s">
        <v>181</v>
      </c>
      <c r="C118" s="452" t="s">
        <v>147</v>
      </c>
      <c r="D118" s="570" t="s">
        <v>200</v>
      </c>
      <c r="E118" s="571" t="s">
        <v>438</v>
      </c>
      <c r="F118" s="452"/>
      <c r="G118" s="1232">
        <f>SUM(G119)</f>
        <v>727167</v>
      </c>
    </row>
    <row r="119" spans="1:7" ht="31.5">
      <c r="A119" s="701" t="s">
        <v>459</v>
      </c>
      <c r="B119" s="452" t="s">
        <v>181</v>
      </c>
      <c r="C119" s="702" t="s">
        <v>147</v>
      </c>
      <c r="D119" s="570" t="s">
        <v>200</v>
      </c>
      <c r="E119" s="571" t="s">
        <v>443</v>
      </c>
      <c r="F119" s="703"/>
      <c r="G119" s="1232">
        <f>SUM(G122+G120+G124)</f>
        <v>727167</v>
      </c>
    </row>
    <row r="120" spans="1:7" ht="34.5" customHeight="1">
      <c r="A120" s="1130" t="str">
        <f>'[2]прил5'!$A$355</f>
        <v>Оплата труда работников учреждений культуры муниципальных образований городских и сельских поселений</v>
      </c>
      <c r="B120" s="452" t="s">
        <v>181</v>
      </c>
      <c r="C120" s="702" t="s">
        <v>147</v>
      </c>
      <c r="D120" s="570" t="s">
        <v>200</v>
      </c>
      <c r="E120" s="571" t="s">
        <v>815</v>
      </c>
      <c r="F120" s="703"/>
      <c r="G120" s="1232">
        <f>G121</f>
        <v>243410</v>
      </c>
    </row>
    <row r="121" spans="1:7" ht="66.75" customHeight="1">
      <c r="A121" s="1073" t="str">
        <f>'[2]прил5'!$A$356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1" s="452" t="s">
        <v>181</v>
      </c>
      <c r="C121" s="702" t="s">
        <v>147</v>
      </c>
      <c r="D121" s="570" t="s">
        <v>200</v>
      </c>
      <c r="E121" s="571" t="s">
        <v>815</v>
      </c>
      <c r="F121" s="703" t="s">
        <v>149</v>
      </c>
      <c r="G121" s="1234">
        <v>243410</v>
      </c>
    </row>
    <row r="122" spans="1:7" ht="49.5" customHeight="1">
      <c r="A122" s="700" t="s">
        <v>849</v>
      </c>
      <c r="B122" s="452" t="s">
        <v>181</v>
      </c>
      <c r="C122" s="702" t="s">
        <v>147</v>
      </c>
      <c r="D122" s="593" t="s">
        <v>200</v>
      </c>
      <c r="E122" s="661" t="s">
        <v>816</v>
      </c>
      <c r="F122" s="703"/>
      <c r="G122" s="704">
        <f>G123</f>
        <v>384125</v>
      </c>
    </row>
    <row r="123" spans="1:7" ht="65.25" customHeight="1">
      <c r="A123" s="133" t="s">
        <v>154</v>
      </c>
      <c r="B123" s="341" t="s">
        <v>181</v>
      </c>
      <c r="C123" s="341" t="s">
        <v>147</v>
      </c>
      <c r="D123" s="439" t="s">
        <v>200</v>
      </c>
      <c r="E123" s="661" t="s">
        <v>816</v>
      </c>
      <c r="F123" s="341" t="s">
        <v>149</v>
      </c>
      <c r="G123" s="675">
        <v>384125</v>
      </c>
    </row>
    <row r="124" spans="1:7" ht="35.25" customHeight="1">
      <c r="A124" s="268" t="s">
        <v>202</v>
      </c>
      <c r="B124" s="341" t="s">
        <v>181</v>
      </c>
      <c r="C124" s="341" t="s">
        <v>147</v>
      </c>
      <c r="D124" s="439" t="s">
        <v>200</v>
      </c>
      <c r="E124" s="530" t="s">
        <v>1125</v>
      </c>
      <c r="F124" s="341"/>
      <c r="G124" s="677">
        <f>SUM(G125+G126)</f>
        <v>99632</v>
      </c>
    </row>
    <row r="125" spans="1:7" ht="37.5" customHeight="1">
      <c r="A125" s="268" t="s">
        <v>730</v>
      </c>
      <c r="B125" s="341" t="s">
        <v>181</v>
      </c>
      <c r="C125" s="341" t="s">
        <v>147</v>
      </c>
      <c r="D125" s="439" t="s">
        <v>200</v>
      </c>
      <c r="E125" s="530" t="s">
        <v>1125</v>
      </c>
      <c r="F125" s="341" t="s">
        <v>156</v>
      </c>
      <c r="G125" s="675">
        <v>75322</v>
      </c>
    </row>
    <row r="126" spans="1:7" ht="17.25" customHeight="1">
      <c r="A126" s="280" t="s">
        <v>157</v>
      </c>
      <c r="B126" s="341" t="s">
        <v>181</v>
      </c>
      <c r="C126" s="341" t="s">
        <v>147</v>
      </c>
      <c r="D126" s="439" t="s">
        <v>200</v>
      </c>
      <c r="E126" s="530" t="s">
        <v>1125</v>
      </c>
      <c r="F126" s="341" t="s">
        <v>158</v>
      </c>
      <c r="G126" s="675">
        <v>24310</v>
      </c>
    </row>
    <row r="127" spans="1:7" ht="18" customHeight="1">
      <c r="A127" s="987" t="s">
        <v>744</v>
      </c>
      <c r="B127" s="986" t="s">
        <v>181</v>
      </c>
      <c r="C127" s="986" t="s">
        <v>153</v>
      </c>
      <c r="D127" s="679"/>
      <c r="E127" s="680"/>
      <c r="F127" s="613"/>
      <c r="G127" s="1114">
        <f>+G129</f>
        <v>30000</v>
      </c>
    </row>
    <row r="128" spans="1:7" ht="65.25" customHeight="1">
      <c r="A128" s="707" t="s">
        <v>898</v>
      </c>
      <c r="B128" s="708" t="s">
        <v>181</v>
      </c>
      <c r="C128" s="708" t="s">
        <v>153</v>
      </c>
      <c r="D128" s="668" t="s">
        <v>198</v>
      </c>
      <c r="E128" s="683" t="s">
        <v>438</v>
      </c>
      <c r="F128" s="684"/>
      <c r="G128" s="709">
        <f>+G129</f>
        <v>30000</v>
      </c>
    </row>
    <row r="129" spans="1:7" ht="63">
      <c r="A129" s="700" t="s">
        <v>899</v>
      </c>
      <c r="B129" s="341" t="s">
        <v>181</v>
      </c>
      <c r="C129" s="341" t="s">
        <v>153</v>
      </c>
      <c r="D129" s="570" t="s">
        <v>487</v>
      </c>
      <c r="E129" s="571" t="s">
        <v>438</v>
      </c>
      <c r="F129" s="341"/>
      <c r="G129" s="704">
        <f>G130</f>
        <v>30000</v>
      </c>
    </row>
    <row r="130" spans="1:7" ht="18.75" customHeight="1">
      <c r="A130" s="663" t="s">
        <v>745</v>
      </c>
      <c r="B130" s="341" t="s">
        <v>181</v>
      </c>
      <c r="C130" s="341" t="s">
        <v>153</v>
      </c>
      <c r="D130" s="570" t="s">
        <v>487</v>
      </c>
      <c r="E130" s="571" t="s">
        <v>456</v>
      </c>
      <c r="F130" s="341"/>
      <c r="G130" s="1230">
        <f>SUM(G131)</f>
        <v>30000</v>
      </c>
    </row>
    <row r="131" spans="1:7" ht="31.5">
      <c r="A131" s="706" t="s">
        <v>844</v>
      </c>
      <c r="B131" s="341" t="s">
        <v>181</v>
      </c>
      <c r="C131" s="341" t="s">
        <v>153</v>
      </c>
      <c r="D131" s="570" t="s">
        <v>487</v>
      </c>
      <c r="E131" s="571" t="s">
        <v>843</v>
      </c>
      <c r="F131" s="341"/>
      <c r="G131" s="677">
        <f>G132</f>
        <v>30000</v>
      </c>
    </row>
    <row r="132" spans="1:7" ht="31.5">
      <c r="A132" s="133" t="s">
        <v>730</v>
      </c>
      <c r="B132" s="341" t="s">
        <v>181</v>
      </c>
      <c r="C132" s="341" t="s">
        <v>153</v>
      </c>
      <c r="D132" s="570" t="s">
        <v>487</v>
      </c>
      <c r="E132" s="571" t="s">
        <v>843</v>
      </c>
      <c r="F132" s="341" t="s">
        <v>156</v>
      </c>
      <c r="G132" s="675">
        <v>30000</v>
      </c>
    </row>
    <row r="133" spans="1:7" ht="15.75">
      <c r="A133" s="262" t="s">
        <v>183</v>
      </c>
      <c r="B133" s="1246" t="s">
        <v>430</v>
      </c>
      <c r="C133" s="1246"/>
      <c r="D133" s="617"/>
      <c r="E133" s="618"/>
      <c r="F133" s="616"/>
      <c r="G133" s="652">
        <f>+G134</f>
        <v>554857</v>
      </c>
    </row>
    <row r="134" spans="1:7" ht="15.75">
      <c r="A134" s="263" t="s">
        <v>184</v>
      </c>
      <c r="B134" s="986" t="s">
        <v>430</v>
      </c>
      <c r="C134" s="986" t="s">
        <v>147</v>
      </c>
      <c r="D134" s="614"/>
      <c r="E134" s="615"/>
      <c r="F134" s="613"/>
      <c r="G134" s="651">
        <f>G135</f>
        <v>554857</v>
      </c>
    </row>
    <row r="135" spans="1:7" ht="21.75" customHeight="1">
      <c r="A135" s="777" t="s">
        <v>243</v>
      </c>
      <c r="B135" s="1247" t="s">
        <v>430</v>
      </c>
      <c r="C135" s="1247" t="s">
        <v>147</v>
      </c>
      <c r="D135" s="740" t="s">
        <v>242</v>
      </c>
      <c r="E135" s="738" t="s">
        <v>438</v>
      </c>
      <c r="F135" s="731"/>
      <c r="G135" s="797">
        <f>G136</f>
        <v>554857</v>
      </c>
    </row>
    <row r="136" spans="1:7" ht="19.5" customHeight="1">
      <c r="A136" s="706" t="s">
        <v>245</v>
      </c>
      <c r="B136" s="452" t="s">
        <v>430</v>
      </c>
      <c r="C136" s="452" t="s">
        <v>147</v>
      </c>
      <c r="D136" s="593" t="s">
        <v>244</v>
      </c>
      <c r="E136" s="594" t="s">
        <v>438</v>
      </c>
      <c r="F136" s="452"/>
      <c r="G136" s="1230">
        <f>SUM(G137)</f>
        <v>554857</v>
      </c>
    </row>
    <row r="137" spans="1:7" ht="31.5">
      <c r="A137" s="706" t="s">
        <v>185</v>
      </c>
      <c r="B137" s="452" t="s">
        <v>430</v>
      </c>
      <c r="C137" s="452" t="s">
        <v>147</v>
      </c>
      <c r="D137" s="593" t="s">
        <v>244</v>
      </c>
      <c r="E137" s="594" t="s">
        <v>841</v>
      </c>
      <c r="F137" s="452"/>
      <c r="G137" s="677">
        <f>G138</f>
        <v>554857</v>
      </c>
    </row>
    <row r="138" spans="1:7" ht="18.75" customHeight="1">
      <c r="A138" s="133" t="s">
        <v>186</v>
      </c>
      <c r="B138" s="341" t="s">
        <v>430</v>
      </c>
      <c r="C138" s="341" t="s">
        <v>147</v>
      </c>
      <c r="D138" s="593" t="s">
        <v>244</v>
      </c>
      <c r="E138" s="594" t="s">
        <v>841</v>
      </c>
      <c r="F138" s="341" t="s">
        <v>187</v>
      </c>
      <c r="G138" s="675">
        <v>554857</v>
      </c>
    </row>
    <row r="139" spans="2:7" ht="18.75">
      <c r="B139" s="7"/>
      <c r="C139" s="57"/>
      <c r="D139" s="58"/>
      <c r="E139" s="59"/>
      <c r="F139" s="7"/>
      <c r="G139" s="1235"/>
    </row>
    <row r="140" spans="2:7" ht="18.75">
      <c r="B140" s="7"/>
      <c r="C140" s="57"/>
      <c r="D140" s="58"/>
      <c r="E140" s="59"/>
      <c r="F140" s="7"/>
      <c r="G140" s="1235"/>
    </row>
    <row r="141" spans="2:7" ht="18.75">
      <c r="B141" s="7"/>
      <c r="C141" s="57"/>
      <c r="D141" s="58"/>
      <c r="E141" s="59"/>
      <c r="F141" s="7"/>
      <c r="G141" s="1235"/>
    </row>
    <row r="142" spans="2:7" ht="18.75">
      <c r="B142" s="7"/>
      <c r="C142" s="57"/>
      <c r="D142" s="58"/>
      <c r="E142" s="59"/>
      <c r="F142" s="7"/>
      <c r="G142" s="1235"/>
    </row>
    <row r="143" spans="2:7" ht="18.75">
      <c r="B143" s="7"/>
      <c r="C143" s="57"/>
      <c r="D143" s="58"/>
      <c r="E143" s="59"/>
      <c r="F143" s="7"/>
      <c r="G143" s="1235"/>
    </row>
    <row r="144" spans="2:7" ht="18.75">
      <c r="B144" s="7"/>
      <c r="C144" s="57"/>
      <c r="D144" s="58"/>
      <c r="E144" s="59"/>
      <c r="F144" s="7"/>
      <c r="G144" s="1235"/>
    </row>
    <row r="145" spans="2:7" ht="18.75">
      <c r="B145" s="7"/>
      <c r="C145" s="57"/>
      <c r="D145" s="58"/>
      <c r="E145" s="59"/>
      <c r="F145" s="7"/>
      <c r="G145" s="1235"/>
    </row>
    <row r="146" spans="2:7" ht="18.75">
      <c r="B146" s="7"/>
      <c r="C146" s="57"/>
      <c r="D146" s="58"/>
      <c r="E146" s="59"/>
      <c r="F146" s="7"/>
      <c r="G146" s="1235"/>
    </row>
    <row r="147" spans="2:7" ht="18.75">
      <c r="B147" s="7"/>
      <c r="C147" s="57"/>
      <c r="D147" s="58"/>
      <c r="E147" s="59"/>
      <c r="F147" s="7"/>
      <c r="G147" s="1235"/>
    </row>
    <row r="148" spans="2:7" ht="18.75">
      <c r="B148" s="7"/>
      <c r="C148" s="57"/>
      <c r="D148" s="58"/>
      <c r="E148" s="59"/>
      <c r="F148" s="7"/>
      <c r="G148" s="1235"/>
    </row>
    <row r="149" spans="2:7" ht="18.75">
      <c r="B149" s="7"/>
      <c r="C149" s="57"/>
      <c r="D149" s="58"/>
      <c r="E149" s="59"/>
      <c r="F149" s="7"/>
      <c r="G149" s="1235"/>
    </row>
    <row r="150" spans="2:7" ht="18.75">
      <c r="B150" s="7"/>
      <c r="C150" s="57"/>
      <c r="D150" s="58"/>
      <c r="E150" s="59"/>
      <c r="F150" s="7"/>
      <c r="G150" s="1235"/>
    </row>
    <row r="151" spans="2:7" ht="18.75">
      <c r="B151" s="7"/>
      <c r="C151" s="57"/>
      <c r="D151" s="58"/>
      <c r="E151" s="59"/>
      <c r="F151" s="7"/>
      <c r="G151" s="1235"/>
    </row>
    <row r="152" spans="2:7" ht="18.75">
      <c r="B152" s="7"/>
      <c r="C152" s="57"/>
      <c r="D152" s="58"/>
      <c r="E152" s="59"/>
      <c r="F152" s="7"/>
      <c r="G152" s="1235"/>
    </row>
    <row r="153" spans="2:7" ht="18.75">
      <c r="B153" s="7"/>
      <c r="C153" s="57"/>
      <c r="D153" s="58"/>
      <c r="E153" s="59"/>
      <c r="F153" s="7"/>
      <c r="G153" s="1235"/>
    </row>
    <row r="154" spans="2:7" ht="18.75">
      <c r="B154" s="7"/>
      <c r="C154" s="57"/>
      <c r="D154" s="58"/>
      <c r="E154" s="59"/>
      <c r="F154" s="7"/>
      <c r="G154" s="1235"/>
    </row>
    <row r="155" spans="2:7" ht="18.75">
      <c r="B155" s="7"/>
      <c r="C155" s="57"/>
      <c r="D155" s="58"/>
      <c r="E155" s="59"/>
      <c r="F155" s="7"/>
      <c r="G155" s="1235"/>
    </row>
    <row r="156" spans="2:7" ht="18.75">
      <c r="B156" s="7"/>
      <c r="C156" s="57"/>
      <c r="D156" s="58"/>
      <c r="E156" s="59"/>
      <c r="F156" s="7"/>
      <c r="G156" s="1235"/>
    </row>
    <row r="157" spans="2:7" ht="18.75">
      <c r="B157" s="7"/>
      <c r="C157" s="57"/>
      <c r="D157" s="58"/>
      <c r="E157" s="59"/>
      <c r="F157" s="7"/>
      <c r="G157" s="1235"/>
    </row>
    <row r="158" spans="2:7" ht="18.75">
      <c r="B158" s="7"/>
      <c r="C158" s="57"/>
      <c r="D158" s="58"/>
      <c r="E158" s="59"/>
      <c r="F158" s="7"/>
      <c r="G158" s="1235"/>
    </row>
    <row r="159" spans="2:7" ht="18.75">
      <c r="B159" s="7"/>
      <c r="C159" s="57"/>
      <c r="D159" s="58"/>
      <c r="E159" s="59"/>
      <c r="F159" s="7"/>
      <c r="G159" s="1235"/>
    </row>
    <row r="160" spans="2:7" ht="18.75">
      <c r="B160" s="7"/>
      <c r="C160" s="57"/>
      <c r="D160" s="58"/>
      <c r="E160" s="59"/>
      <c r="F160" s="7"/>
      <c r="G160" s="1235"/>
    </row>
    <row r="161" spans="2:7" ht="18.75">
      <c r="B161" s="7"/>
      <c r="C161" s="57"/>
      <c r="D161" s="58"/>
      <c r="E161" s="59"/>
      <c r="F161" s="7"/>
      <c r="G161" s="1235"/>
    </row>
    <row r="162" spans="2:7" ht="18.75">
      <c r="B162" s="7"/>
      <c r="C162" s="57"/>
      <c r="D162" s="58"/>
      <c r="E162" s="59"/>
      <c r="F162" s="7"/>
      <c r="G162" s="1235"/>
    </row>
    <row r="163" spans="2:7" ht="18.75">
      <c r="B163" s="7"/>
      <c r="C163" s="57"/>
      <c r="D163" s="58"/>
      <c r="E163" s="59"/>
      <c r="F163" s="7"/>
      <c r="G163" s="1235"/>
    </row>
    <row r="164" spans="2:7" ht="18.75">
      <c r="B164" s="7"/>
      <c r="C164" s="57"/>
      <c r="D164" s="58"/>
      <c r="E164" s="59"/>
      <c r="F164" s="7"/>
      <c r="G164" s="1235"/>
    </row>
    <row r="165" spans="2:7" ht="18.75">
      <c r="B165" s="7"/>
      <c r="C165" s="57"/>
      <c r="D165" s="58"/>
      <c r="E165" s="59"/>
      <c r="F165" s="7"/>
      <c r="G165" s="1235"/>
    </row>
    <row r="166" spans="2:7" ht="18.75">
      <c r="B166" s="7"/>
      <c r="C166" s="57"/>
      <c r="D166" s="58"/>
      <c r="E166" s="59"/>
      <c r="F166" s="7"/>
      <c r="G166" s="1235"/>
    </row>
    <row r="167" spans="2:7" ht="18.75">
      <c r="B167" s="7"/>
      <c r="C167" s="57"/>
      <c r="D167" s="58"/>
      <c r="E167" s="59"/>
      <c r="F167" s="7"/>
      <c r="G167" s="1235"/>
    </row>
    <row r="168" spans="2:7" ht="18.75">
      <c r="B168" s="7"/>
      <c r="C168" s="57"/>
      <c r="D168" s="58"/>
      <c r="E168" s="59"/>
      <c r="F168" s="7"/>
      <c r="G168" s="1235"/>
    </row>
    <row r="169" spans="2:7" ht="18.75">
      <c r="B169" s="7"/>
      <c r="C169" s="57"/>
      <c r="D169" s="58"/>
      <c r="E169" s="59"/>
      <c r="F169" s="7"/>
      <c r="G169" s="1235"/>
    </row>
    <row r="170" spans="2:7" ht="18.75">
      <c r="B170" s="7"/>
      <c r="C170" s="57"/>
      <c r="D170" s="58"/>
      <c r="E170" s="59"/>
      <c r="F170" s="7"/>
      <c r="G170" s="1235"/>
    </row>
    <row r="171" spans="2:7" ht="18.75">
      <c r="B171" s="7"/>
      <c r="C171" s="57"/>
      <c r="D171" s="58"/>
      <c r="E171" s="59"/>
      <c r="F171" s="7"/>
      <c r="G171" s="1235"/>
    </row>
    <row r="172" spans="2:7" ht="18.75">
      <c r="B172" s="7"/>
      <c r="C172" s="57"/>
      <c r="D172" s="58"/>
      <c r="E172" s="59"/>
      <c r="F172" s="7"/>
      <c r="G172" s="1235"/>
    </row>
    <row r="173" spans="2:7" ht="18.75">
      <c r="B173" s="7"/>
      <c r="C173" s="57"/>
      <c r="D173" s="58"/>
      <c r="E173" s="59"/>
      <c r="F173" s="7"/>
      <c r="G173" s="1235"/>
    </row>
    <row r="174" spans="2:7" ht="18.75">
      <c r="B174" s="7"/>
      <c r="C174" s="57"/>
      <c r="D174" s="58"/>
      <c r="E174" s="59"/>
      <c r="F174" s="7"/>
      <c r="G174" s="1235"/>
    </row>
    <row r="175" spans="2:7" ht="18.75">
      <c r="B175" s="7"/>
      <c r="C175" s="57"/>
      <c r="D175" s="58"/>
      <c r="E175" s="59"/>
      <c r="F175" s="7"/>
      <c r="G175" s="1235"/>
    </row>
  </sheetData>
  <sheetProtection/>
  <mergeCells count="11">
    <mergeCell ref="A8:G8"/>
    <mergeCell ref="A7:F7"/>
    <mergeCell ref="D36:E36"/>
    <mergeCell ref="D38:E38"/>
    <mergeCell ref="D39:E39"/>
    <mergeCell ref="A1:G1"/>
    <mergeCell ref="A2:G2"/>
    <mergeCell ref="A3:G3"/>
    <mergeCell ref="A4:G4"/>
    <mergeCell ref="A5:G5"/>
    <mergeCell ref="A6:G6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115"/>
  <sheetViews>
    <sheetView zoomScalePageLayoutView="0" workbookViewId="0" topLeftCell="A69">
      <selection activeCell="C101" sqref="C101"/>
    </sheetView>
  </sheetViews>
  <sheetFormatPr defaultColWidth="9.140625" defaultRowHeight="15"/>
  <cols>
    <col min="1" max="1" width="65.421875" style="6" customWidth="1"/>
    <col min="2" max="2" width="7.140625" style="11" customWidth="1"/>
    <col min="3" max="3" width="5.7109375" style="11" customWidth="1"/>
    <col min="4" max="4" width="5.140625" style="4" customWidth="1"/>
    <col min="5" max="5" width="10.28125" style="5" customWidth="1"/>
    <col min="6" max="6" width="5.140625" style="11" customWidth="1"/>
    <col min="7" max="7" width="12.8515625" style="1436" customWidth="1"/>
    <col min="8" max="8" width="12.28125" style="0" customWidth="1"/>
    <col min="9" max="9" width="8.8515625" style="0" customWidth="1"/>
    <col min="10" max="10" width="6.57421875" style="0" customWidth="1"/>
  </cols>
  <sheetData>
    <row r="1" spans="1:8" s="1398" customFormat="1" ht="15.75" customHeight="1">
      <c r="A1" s="1473" t="s">
        <v>719</v>
      </c>
      <c r="B1" s="1473"/>
      <c r="C1" s="1473"/>
      <c r="D1" s="1473"/>
      <c r="E1" s="1473"/>
      <c r="F1" s="1473"/>
      <c r="G1" s="1473"/>
      <c r="H1" s="1517"/>
    </row>
    <row r="2" spans="1:8" s="1398" customFormat="1" ht="15.75" customHeight="1">
      <c r="A2" s="1473" t="str">
        <f>'[3]1'!A2</f>
        <v>к решению Собрания депутатов Первомайского сельсовета</v>
      </c>
      <c r="B2" s="1473"/>
      <c r="C2" s="1473"/>
      <c r="D2" s="1473"/>
      <c r="E2" s="1473"/>
      <c r="F2" s="1473"/>
      <c r="G2" s="1473"/>
      <c r="H2" s="1518"/>
    </row>
    <row r="3" spans="1:8" s="1398" customFormat="1" ht="15.75" customHeight="1">
      <c r="A3" s="1473" t="s">
        <v>1052</v>
      </c>
      <c r="B3" s="1473"/>
      <c r="C3" s="1473"/>
      <c r="D3" s="1473"/>
      <c r="E3" s="1473"/>
      <c r="F3" s="1473"/>
      <c r="G3" s="1473"/>
      <c r="H3" s="1517"/>
    </row>
    <row r="4" spans="1:8" s="1401" customFormat="1" ht="16.5" customHeight="1">
      <c r="A4" s="1474" t="str">
        <f>'[3]1'!A4</f>
        <v>"О бюджете Первомайского сельсовета Поныровского района</v>
      </c>
      <c r="B4" s="1474"/>
      <c r="C4" s="1474"/>
      <c r="D4" s="1474"/>
      <c r="E4" s="1474"/>
      <c r="F4" s="1474"/>
      <c r="G4" s="1474"/>
      <c r="H4" s="1517"/>
    </row>
    <row r="5" spans="1:8" s="1401" customFormat="1" ht="16.5" customHeight="1">
      <c r="A5" s="1474" t="s">
        <v>956</v>
      </c>
      <c r="B5" s="1474"/>
      <c r="C5" s="1474"/>
      <c r="D5" s="1474"/>
      <c r="E5" s="1474"/>
      <c r="F5" s="1474"/>
      <c r="G5" s="1474"/>
      <c r="H5" s="1517"/>
    </row>
    <row r="6" spans="1:8" s="1401" customFormat="1" ht="16.5" customHeight="1">
      <c r="A6" s="1474" t="s">
        <v>1148</v>
      </c>
      <c r="B6" s="1474"/>
      <c r="C6" s="1474"/>
      <c r="D6" s="1474"/>
      <c r="E6" s="1474"/>
      <c r="F6" s="1474"/>
      <c r="G6" s="1474"/>
      <c r="H6" s="1474"/>
    </row>
    <row r="7" spans="1:6" s="1401" customFormat="1" ht="7.5" customHeight="1">
      <c r="A7" s="1512"/>
      <c r="B7" s="1512"/>
      <c r="C7" s="1512"/>
      <c r="D7" s="1512"/>
      <c r="E7" s="1512"/>
      <c r="F7" s="1512"/>
    </row>
    <row r="8" spans="1:8" s="1401" customFormat="1" ht="97.5" customHeight="1">
      <c r="A8" s="1516" t="s">
        <v>962</v>
      </c>
      <c r="B8" s="1516"/>
      <c r="C8" s="1516"/>
      <c r="D8" s="1516"/>
      <c r="E8" s="1516"/>
      <c r="F8" s="1516"/>
      <c r="G8" s="1516"/>
      <c r="H8" s="1516"/>
    </row>
    <row r="9" spans="1:8" s="1417" customFormat="1" ht="17.25" customHeight="1">
      <c r="A9" s="69"/>
      <c r="B9" s="70"/>
      <c r="C9" s="70"/>
      <c r="D9" s="70"/>
      <c r="E9" s="70"/>
      <c r="F9" s="71"/>
      <c r="G9" s="619" t="s">
        <v>435</v>
      </c>
      <c r="H9" s="619" t="s">
        <v>435</v>
      </c>
    </row>
    <row r="10" spans="1:8" s="20" customFormat="1" ht="54" customHeight="1">
      <c r="A10" s="8" t="s">
        <v>197</v>
      </c>
      <c r="B10" s="1418" t="s">
        <v>141</v>
      </c>
      <c r="C10" s="14" t="s">
        <v>142</v>
      </c>
      <c r="D10" s="15"/>
      <c r="E10" s="720" t="s">
        <v>196</v>
      </c>
      <c r="F10" s="17" t="s">
        <v>143</v>
      </c>
      <c r="G10" s="18" t="s">
        <v>954</v>
      </c>
      <c r="H10" s="18" t="s">
        <v>966</v>
      </c>
    </row>
    <row r="11" spans="1:8" s="38" customFormat="1" ht="18" customHeight="1">
      <c r="A11" s="30" t="s">
        <v>150</v>
      </c>
      <c r="B11" s="31"/>
      <c r="C11" s="32"/>
      <c r="D11" s="33"/>
      <c r="E11" s="34"/>
      <c r="F11" s="35"/>
      <c r="G11" s="653">
        <f>G12+G49+G55+G62+G72+G78</f>
        <v>2508773</v>
      </c>
      <c r="H11" s="653">
        <f>H12+H49+H55+H62+H72+H78</f>
        <v>2477550</v>
      </c>
    </row>
    <row r="12" spans="1:8" s="38" customFormat="1" ht="18.75">
      <c r="A12" s="1287" t="s">
        <v>151</v>
      </c>
      <c r="B12" s="306" t="s">
        <v>147</v>
      </c>
      <c r="C12" s="307"/>
      <c r="D12" s="308"/>
      <c r="E12" s="309"/>
      <c r="F12" s="310"/>
      <c r="G12" s="652">
        <f>G13+G18+G34+G29</f>
        <v>1612790</v>
      </c>
      <c r="H12" s="652">
        <f>H13+H18+H34+H29</f>
        <v>1475452</v>
      </c>
    </row>
    <row r="13" spans="1:8" s="38" customFormat="1" ht="33.75" customHeight="1">
      <c r="A13" s="263" t="s">
        <v>152</v>
      </c>
      <c r="B13" s="313" t="s">
        <v>147</v>
      </c>
      <c r="C13" s="314" t="s">
        <v>148</v>
      </c>
      <c r="D13" s="315"/>
      <c r="E13" s="316"/>
      <c r="F13" s="317"/>
      <c r="G13" s="651">
        <f aca="true" t="shared" si="0" ref="G13:H16">+G14</f>
        <v>400000</v>
      </c>
      <c r="H13" s="651">
        <f t="shared" si="0"/>
        <v>300000</v>
      </c>
    </row>
    <row r="14" spans="1:8" s="40" customFormat="1" ht="31.5">
      <c r="A14" s="685" t="s">
        <v>230</v>
      </c>
      <c r="B14" s="686" t="s">
        <v>147</v>
      </c>
      <c r="C14" s="687" t="s">
        <v>148</v>
      </c>
      <c r="D14" s="1243" t="s">
        <v>229</v>
      </c>
      <c r="E14" s="1244" t="s">
        <v>438</v>
      </c>
      <c r="F14" s="690"/>
      <c r="G14" s="781">
        <f t="shared" si="0"/>
        <v>400000</v>
      </c>
      <c r="H14" s="781">
        <f t="shared" si="0"/>
        <v>300000</v>
      </c>
    </row>
    <row r="15" spans="1:8" s="42" customFormat="1" ht="31.5">
      <c r="A15" s="699" t="s">
        <v>232</v>
      </c>
      <c r="B15" s="696" t="s">
        <v>147</v>
      </c>
      <c r="C15" s="697" t="s">
        <v>148</v>
      </c>
      <c r="D15" s="353" t="s">
        <v>231</v>
      </c>
      <c r="E15" s="354" t="s">
        <v>438</v>
      </c>
      <c r="F15" s="698"/>
      <c r="G15" s="779">
        <f t="shared" si="0"/>
        <v>400000</v>
      </c>
      <c r="H15" s="779">
        <f t="shared" si="0"/>
        <v>300000</v>
      </c>
    </row>
    <row r="16" spans="1:8" s="42" customFormat="1" ht="31.5">
      <c r="A16" s="699" t="s">
        <v>206</v>
      </c>
      <c r="B16" s="696" t="s">
        <v>147</v>
      </c>
      <c r="C16" s="697" t="s">
        <v>148</v>
      </c>
      <c r="D16" s="353" t="s">
        <v>231</v>
      </c>
      <c r="E16" s="354" t="s">
        <v>437</v>
      </c>
      <c r="F16" s="698"/>
      <c r="G16" s="779">
        <f t="shared" si="0"/>
        <v>400000</v>
      </c>
      <c r="H16" s="779">
        <f t="shared" si="0"/>
        <v>300000</v>
      </c>
    </row>
    <row r="17" spans="1:8" s="42" customFormat="1" ht="66" customHeight="1">
      <c r="A17" s="133" t="s">
        <v>154</v>
      </c>
      <c r="B17" s="415" t="s">
        <v>147</v>
      </c>
      <c r="C17" s="562" t="s">
        <v>148</v>
      </c>
      <c r="D17" s="343" t="s">
        <v>231</v>
      </c>
      <c r="E17" s="344" t="s">
        <v>437</v>
      </c>
      <c r="F17" s="1422" t="s">
        <v>149</v>
      </c>
      <c r="G17" s="1423">
        <v>400000</v>
      </c>
      <c r="H17" s="1423">
        <v>300000</v>
      </c>
    </row>
    <row r="18" spans="1:8" s="42" customFormat="1" ht="49.5" customHeight="1">
      <c r="A18" s="263" t="s">
        <v>161</v>
      </c>
      <c r="B18" s="313" t="s">
        <v>147</v>
      </c>
      <c r="C18" s="313" t="s">
        <v>153</v>
      </c>
      <c r="D18" s="314"/>
      <c r="E18" s="317"/>
      <c r="F18" s="313"/>
      <c r="G18" s="651">
        <f>SUM(G19,G24)</f>
        <v>546113</v>
      </c>
      <c r="H18" s="651">
        <f>SUM(H19,H24)</f>
        <v>434952</v>
      </c>
    </row>
    <row r="19" spans="1:8" s="42" customFormat="1" ht="66" customHeight="1">
      <c r="A19" s="685" t="s">
        <v>910</v>
      </c>
      <c r="B19" s="686" t="s">
        <v>147</v>
      </c>
      <c r="C19" s="687" t="s">
        <v>153</v>
      </c>
      <c r="D19" s="688" t="s">
        <v>165</v>
      </c>
      <c r="E19" s="689" t="s">
        <v>438</v>
      </c>
      <c r="F19" s="690"/>
      <c r="G19" s="781">
        <f>+G20</f>
        <v>148229</v>
      </c>
      <c r="H19" s="781">
        <f>+H20</f>
        <v>50000</v>
      </c>
    </row>
    <row r="20" spans="1:8" s="42" customFormat="1" ht="82.5" customHeight="1">
      <c r="A20" s="712" t="s">
        <v>911</v>
      </c>
      <c r="B20" s="696" t="s">
        <v>147</v>
      </c>
      <c r="C20" s="697" t="s">
        <v>153</v>
      </c>
      <c r="D20" s="353" t="s">
        <v>222</v>
      </c>
      <c r="E20" s="354" t="s">
        <v>438</v>
      </c>
      <c r="F20" s="698"/>
      <c r="G20" s="779">
        <f>SUM(G22)</f>
        <v>148229</v>
      </c>
      <c r="H20" s="779">
        <f>SUM(H22)</f>
        <v>50000</v>
      </c>
    </row>
    <row r="21" spans="1:8" s="42" customFormat="1" ht="63">
      <c r="A21" s="699" t="s">
        <v>470</v>
      </c>
      <c r="B21" s="696" t="s">
        <v>147</v>
      </c>
      <c r="C21" s="697" t="s">
        <v>153</v>
      </c>
      <c r="D21" s="353" t="s">
        <v>222</v>
      </c>
      <c r="E21" s="354" t="s">
        <v>443</v>
      </c>
      <c r="F21" s="698"/>
      <c r="G21" s="779">
        <f>SUM(G23)</f>
        <v>148229</v>
      </c>
      <c r="H21" s="779">
        <f>SUM(H23)</f>
        <v>50000</v>
      </c>
    </row>
    <row r="22" spans="1:8" s="42" customFormat="1" ht="31.5">
      <c r="A22" s="699" t="s">
        <v>224</v>
      </c>
      <c r="B22" s="696" t="s">
        <v>147</v>
      </c>
      <c r="C22" s="697" t="s">
        <v>153</v>
      </c>
      <c r="D22" s="353" t="s">
        <v>222</v>
      </c>
      <c r="E22" s="354" t="s">
        <v>469</v>
      </c>
      <c r="F22" s="698"/>
      <c r="G22" s="779">
        <f>SUM(G23)</f>
        <v>148229</v>
      </c>
      <c r="H22" s="779">
        <f>SUM(H23)</f>
        <v>50000</v>
      </c>
    </row>
    <row r="23" spans="1:8" s="252" customFormat="1" ht="35.25" customHeight="1">
      <c r="A23" s="268" t="s">
        <v>730</v>
      </c>
      <c r="B23" s="351" t="s">
        <v>147</v>
      </c>
      <c r="C23" s="1368" t="s">
        <v>153</v>
      </c>
      <c r="D23" s="353" t="s">
        <v>222</v>
      </c>
      <c r="E23" s="354" t="s">
        <v>469</v>
      </c>
      <c r="F23" s="1370" t="s">
        <v>156</v>
      </c>
      <c r="G23" s="654">
        <v>148229</v>
      </c>
      <c r="H23" s="654">
        <v>50000</v>
      </c>
    </row>
    <row r="24" spans="1:8" s="42" customFormat="1" ht="31.5">
      <c r="A24" s="685" t="s">
        <v>234</v>
      </c>
      <c r="B24" s="686" t="s">
        <v>147</v>
      </c>
      <c r="C24" s="687" t="s">
        <v>153</v>
      </c>
      <c r="D24" s="688" t="s">
        <v>233</v>
      </c>
      <c r="E24" s="689" t="s">
        <v>438</v>
      </c>
      <c r="F24" s="690"/>
      <c r="G24" s="709">
        <f>+G25</f>
        <v>397884</v>
      </c>
      <c r="H24" s="709">
        <f>+H25</f>
        <v>384952</v>
      </c>
    </row>
    <row r="25" spans="1:8" s="42" customFormat="1" ht="31.5">
      <c r="A25" s="699" t="s">
        <v>236</v>
      </c>
      <c r="B25" s="696" t="s">
        <v>147</v>
      </c>
      <c r="C25" s="697" t="s">
        <v>153</v>
      </c>
      <c r="D25" s="353" t="s">
        <v>235</v>
      </c>
      <c r="E25" s="354" t="s">
        <v>438</v>
      </c>
      <c r="F25" s="698"/>
      <c r="G25" s="704">
        <f>+G26</f>
        <v>397884</v>
      </c>
      <c r="H25" s="704">
        <f>+H26</f>
        <v>384952</v>
      </c>
    </row>
    <row r="26" spans="1:8" s="42" customFormat="1" ht="31.5">
      <c r="A26" s="699" t="s">
        <v>206</v>
      </c>
      <c r="B26" s="696" t="s">
        <v>147</v>
      </c>
      <c r="C26" s="697" t="s">
        <v>153</v>
      </c>
      <c r="D26" s="353" t="s">
        <v>235</v>
      </c>
      <c r="E26" s="354" t="s">
        <v>437</v>
      </c>
      <c r="F26" s="698"/>
      <c r="G26" s="677">
        <f>SUM(G27:G28)</f>
        <v>397884</v>
      </c>
      <c r="H26" s="677">
        <f>SUM(H27:H28)</f>
        <v>384952</v>
      </c>
    </row>
    <row r="27" spans="1:8" s="42" customFormat="1" ht="64.5" customHeight="1">
      <c r="A27" s="133" t="s">
        <v>154</v>
      </c>
      <c r="B27" s="415" t="s">
        <v>147</v>
      </c>
      <c r="C27" s="562" t="s">
        <v>153</v>
      </c>
      <c r="D27" s="343" t="s">
        <v>235</v>
      </c>
      <c r="E27" s="344" t="s">
        <v>437</v>
      </c>
      <c r="F27" s="1422" t="s">
        <v>149</v>
      </c>
      <c r="G27" s="1423">
        <v>377884</v>
      </c>
      <c r="H27" s="1423">
        <v>364952</v>
      </c>
    </row>
    <row r="28" spans="1:8" s="42" customFormat="1" ht="19.5" customHeight="1">
      <c r="A28" s="133" t="s">
        <v>157</v>
      </c>
      <c r="B28" s="415" t="s">
        <v>147</v>
      </c>
      <c r="C28" s="562" t="s">
        <v>153</v>
      </c>
      <c r="D28" s="343" t="s">
        <v>235</v>
      </c>
      <c r="E28" s="344" t="s">
        <v>437</v>
      </c>
      <c r="F28" s="1422" t="s">
        <v>158</v>
      </c>
      <c r="G28" s="1423">
        <v>20000</v>
      </c>
      <c r="H28" s="1423">
        <v>20000</v>
      </c>
    </row>
    <row r="29" spans="1:8" s="38" customFormat="1" ht="17.25" customHeight="1">
      <c r="A29" s="915" t="s">
        <v>1056</v>
      </c>
      <c r="B29" s="892" t="s">
        <v>147</v>
      </c>
      <c r="C29" s="877">
        <v>11</v>
      </c>
      <c r="D29" s="1193"/>
      <c r="E29" s="1194"/>
      <c r="F29" s="358"/>
      <c r="G29" s="651">
        <f>G30</f>
        <v>2000</v>
      </c>
      <c r="H29" s="651">
        <f>H30</f>
        <v>2000</v>
      </c>
    </row>
    <row r="30" spans="1:8" s="38" customFormat="1" ht="19.5" customHeight="1">
      <c r="A30" s="1248" t="s">
        <v>1057</v>
      </c>
      <c r="B30" s="1249" t="s">
        <v>147</v>
      </c>
      <c r="C30" s="1250">
        <v>11</v>
      </c>
      <c r="D30" s="1508" t="s">
        <v>1062</v>
      </c>
      <c r="E30" s="1509"/>
      <c r="F30" s="1238"/>
      <c r="G30" s="709">
        <f>G31</f>
        <v>2000</v>
      </c>
      <c r="H30" s="709">
        <f>H31</f>
        <v>2000</v>
      </c>
    </row>
    <row r="31" spans="1:8" s="42" customFormat="1" ht="19.5" customHeight="1">
      <c r="A31" s="1191" t="s">
        <v>1058</v>
      </c>
      <c r="B31" s="1075" t="s">
        <v>147</v>
      </c>
      <c r="C31" s="811">
        <v>11</v>
      </c>
      <c r="D31" s="1365" t="s">
        <v>1059</v>
      </c>
      <c r="E31" s="1192" t="s">
        <v>438</v>
      </c>
      <c r="F31" s="698"/>
      <c r="G31" s="779">
        <f>+G32</f>
        <v>2000</v>
      </c>
      <c r="H31" s="779">
        <f>+H32</f>
        <v>2000</v>
      </c>
    </row>
    <row r="32" spans="1:8" s="42" customFormat="1" ht="18.75" customHeight="1">
      <c r="A32" s="665" t="s">
        <v>1060</v>
      </c>
      <c r="B32" s="1075" t="s">
        <v>147</v>
      </c>
      <c r="C32" s="811">
        <v>11</v>
      </c>
      <c r="D32" s="1510" t="s">
        <v>1063</v>
      </c>
      <c r="E32" s="1511"/>
      <c r="F32" s="698"/>
      <c r="G32" s="779">
        <f>+G33</f>
        <v>2000</v>
      </c>
      <c r="H32" s="779">
        <f>+H33</f>
        <v>2000</v>
      </c>
    </row>
    <row r="33" spans="1:8" s="38" customFormat="1" ht="21.75" customHeight="1">
      <c r="A33" s="665" t="s">
        <v>157</v>
      </c>
      <c r="B33" s="1075" t="s">
        <v>147</v>
      </c>
      <c r="C33" s="811">
        <v>11</v>
      </c>
      <c r="D33" s="1510" t="s">
        <v>1063</v>
      </c>
      <c r="E33" s="1511"/>
      <c r="F33" s="415" t="s">
        <v>158</v>
      </c>
      <c r="G33" s="656">
        <v>2000</v>
      </c>
      <c r="H33" s="656">
        <v>2000</v>
      </c>
    </row>
    <row r="34" spans="1:8" s="1427" customFormat="1" ht="20.25" customHeight="1">
      <c r="A34" s="263" t="s">
        <v>162</v>
      </c>
      <c r="B34" s="313" t="s">
        <v>147</v>
      </c>
      <c r="C34" s="314" t="s">
        <v>163</v>
      </c>
      <c r="D34" s="374"/>
      <c r="E34" s="375"/>
      <c r="F34" s="317"/>
      <c r="G34" s="651">
        <f>SUM(G35,G43,G39)</f>
        <v>664677</v>
      </c>
      <c r="H34" s="651">
        <f>SUM(H35,H43,H39)</f>
        <v>738500</v>
      </c>
    </row>
    <row r="35" spans="1:8" s="1428" customFormat="1" ht="32.25" customHeight="1">
      <c r="A35" s="1267" t="s">
        <v>238</v>
      </c>
      <c r="B35" s="1268" t="s">
        <v>147</v>
      </c>
      <c r="C35" s="1269">
        <v>13</v>
      </c>
      <c r="D35" s="1270" t="s">
        <v>237</v>
      </c>
      <c r="E35" s="1271" t="s">
        <v>438</v>
      </c>
      <c r="F35" s="1272"/>
      <c r="G35" s="1273">
        <f>+G36</f>
        <v>2500</v>
      </c>
      <c r="H35" s="1273">
        <f>+H36</f>
        <v>2500</v>
      </c>
    </row>
    <row r="36" spans="1:8" s="1427" customFormat="1" ht="31.5">
      <c r="A36" s="700" t="s">
        <v>874</v>
      </c>
      <c r="B36" s="713" t="s">
        <v>147</v>
      </c>
      <c r="C36" s="714">
        <v>13</v>
      </c>
      <c r="D36" s="715" t="s">
        <v>239</v>
      </c>
      <c r="E36" s="594" t="s">
        <v>438</v>
      </c>
      <c r="F36" s="716"/>
      <c r="G36" s="704">
        <f>G37</f>
        <v>2500</v>
      </c>
      <c r="H36" s="704">
        <f>H37</f>
        <v>2500</v>
      </c>
    </row>
    <row r="37" spans="1:8" s="1427" customFormat="1" ht="31.5">
      <c r="A37" s="700" t="s">
        <v>241</v>
      </c>
      <c r="B37" s="717" t="s">
        <v>147</v>
      </c>
      <c r="C37" s="714">
        <v>13</v>
      </c>
      <c r="D37" s="715" t="s">
        <v>239</v>
      </c>
      <c r="E37" s="594" t="s">
        <v>439</v>
      </c>
      <c r="F37" s="716"/>
      <c r="G37" s="704">
        <f>G38</f>
        <v>2500</v>
      </c>
      <c r="H37" s="704">
        <f>H38</f>
        <v>2500</v>
      </c>
    </row>
    <row r="38" spans="1:8" s="1427" customFormat="1" ht="31.5">
      <c r="A38" s="1429" t="s">
        <v>730</v>
      </c>
      <c r="B38" s="1430" t="s">
        <v>147</v>
      </c>
      <c r="C38" s="1431">
        <v>13</v>
      </c>
      <c r="D38" s="397" t="s">
        <v>239</v>
      </c>
      <c r="E38" s="398" t="s">
        <v>439</v>
      </c>
      <c r="F38" s="1430" t="s">
        <v>156</v>
      </c>
      <c r="G38" s="1432">
        <v>2500</v>
      </c>
      <c r="H38" s="1432">
        <v>2500</v>
      </c>
    </row>
    <row r="39" spans="1:8" s="1427" customFormat="1" ht="31.5">
      <c r="A39" s="1259" t="s">
        <v>243</v>
      </c>
      <c r="B39" s="1260" t="s">
        <v>147</v>
      </c>
      <c r="C39" s="1260" t="s">
        <v>163</v>
      </c>
      <c r="D39" s="668" t="s">
        <v>242</v>
      </c>
      <c r="E39" s="683" t="s">
        <v>438</v>
      </c>
      <c r="F39" s="1261"/>
      <c r="G39" s="709">
        <f>+G40</f>
        <v>5000</v>
      </c>
      <c r="H39" s="709">
        <f>+H40</f>
        <v>5000</v>
      </c>
    </row>
    <row r="40" spans="1:8" s="1427" customFormat="1" ht="31.5">
      <c r="A40" s="706" t="s">
        <v>245</v>
      </c>
      <c r="B40" s="351" t="s">
        <v>147</v>
      </c>
      <c r="C40" s="351" t="s">
        <v>163</v>
      </c>
      <c r="D40" s="593" t="s">
        <v>244</v>
      </c>
      <c r="E40" s="594" t="s">
        <v>438</v>
      </c>
      <c r="F40" s="1369"/>
      <c r="G40" s="704">
        <f>G41</f>
        <v>5000</v>
      </c>
      <c r="H40" s="704">
        <f>H41</f>
        <v>5000</v>
      </c>
    </row>
    <row r="41" spans="1:8" s="1427" customFormat="1" ht="31.5">
      <c r="A41" s="700" t="s">
        <v>354</v>
      </c>
      <c r="B41" s="452" t="s">
        <v>147</v>
      </c>
      <c r="C41" s="452">
        <v>13</v>
      </c>
      <c r="D41" s="710" t="s">
        <v>244</v>
      </c>
      <c r="E41" s="571" t="s">
        <v>441</v>
      </c>
      <c r="F41" s="703"/>
      <c r="G41" s="677">
        <f>SUM(G42)</f>
        <v>5000</v>
      </c>
      <c r="H41" s="677">
        <f>SUM(H42)</f>
        <v>5000</v>
      </c>
    </row>
    <row r="42" spans="1:8" s="1427" customFormat="1" ht="31.5">
      <c r="A42" s="1433" t="s">
        <v>730</v>
      </c>
      <c r="B42" s="415" t="s">
        <v>147</v>
      </c>
      <c r="C42" s="415">
        <v>13</v>
      </c>
      <c r="D42" s="397" t="s">
        <v>244</v>
      </c>
      <c r="E42" s="398" t="s">
        <v>441</v>
      </c>
      <c r="F42" s="425" t="s">
        <v>156</v>
      </c>
      <c r="G42" s="656">
        <v>5000</v>
      </c>
      <c r="H42" s="656">
        <v>5000</v>
      </c>
    </row>
    <row r="43" spans="1:8" s="1427" customFormat="1" ht="31.5">
      <c r="A43" s="1262" t="s">
        <v>473</v>
      </c>
      <c r="B43" s="1260" t="s">
        <v>147</v>
      </c>
      <c r="C43" s="1260" t="s">
        <v>163</v>
      </c>
      <c r="D43" s="668" t="s">
        <v>709</v>
      </c>
      <c r="E43" s="683" t="s">
        <v>438</v>
      </c>
      <c r="F43" s="1261"/>
      <c r="G43" s="709">
        <f>+G44</f>
        <v>657177</v>
      </c>
      <c r="H43" s="709">
        <f>+H44</f>
        <v>731000</v>
      </c>
    </row>
    <row r="44" spans="1:8" s="1427" customFormat="1" ht="35.25" customHeight="1">
      <c r="A44" s="1434" t="s">
        <v>474</v>
      </c>
      <c r="B44" s="351" t="s">
        <v>147</v>
      </c>
      <c r="C44" s="351" t="s">
        <v>163</v>
      </c>
      <c r="D44" s="593" t="s">
        <v>475</v>
      </c>
      <c r="E44" s="594" t="s">
        <v>438</v>
      </c>
      <c r="F44" s="1369"/>
      <c r="G44" s="785">
        <f>+G45</f>
        <v>657177</v>
      </c>
      <c r="H44" s="785">
        <f>+H45</f>
        <v>731000</v>
      </c>
    </row>
    <row r="45" spans="1:253" s="45" customFormat="1" ht="31.5">
      <c r="A45" s="1434" t="s">
        <v>202</v>
      </c>
      <c r="B45" s="452" t="s">
        <v>147</v>
      </c>
      <c r="C45" s="452">
        <v>13</v>
      </c>
      <c r="D45" s="710" t="s">
        <v>475</v>
      </c>
      <c r="E45" s="571" t="s">
        <v>440</v>
      </c>
      <c r="F45" s="452"/>
      <c r="G45" s="677">
        <f>SUM(G46:G48)</f>
        <v>657177</v>
      </c>
      <c r="H45" s="677">
        <f>SUM(H46:H48)</f>
        <v>731000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</row>
    <row r="46" spans="1:253" s="45" customFormat="1" ht="65.25" customHeight="1">
      <c r="A46" s="658" t="s">
        <v>154</v>
      </c>
      <c r="B46" s="415" t="s">
        <v>147</v>
      </c>
      <c r="C46" s="415">
        <v>13</v>
      </c>
      <c r="D46" s="710" t="s">
        <v>475</v>
      </c>
      <c r="E46" s="571" t="s">
        <v>440</v>
      </c>
      <c r="F46" s="415" t="s">
        <v>149</v>
      </c>
      <c r="G46" s="778">
        <v>626177</v>
      </c>
      <c r="H46" s="778">
        <v>700000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</row>
    <row r="47" spans="1:253" s="45" customFormat="1" ht="31.5">
      <c r="A47" s="1429" t="s">
        <v>730</v>
      </c>
      <c r="B47" s="415" t="s">
        <v>147</v>
      </c>
      <c r="C47" s="415">
        <v>13</v>
      </c>
      <c r="D47" s="397" t="s">
        <v>475</v>
      </c>
      <c r="E47" s="398" t="s">
        <v>440</v>
      </c>
      <c r="F47" s="415" t="s">
        <v>156</v>
      </c>
      <c r="G47" s="656">
        <v>30000</v>
      </c>
      <c r="H47" s="656">
        <v>30000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45" customFormat="1" ht="20.25" customHeight="1">
      <c r="A48" s="133" t="s">
        <v>157</v>
      </c>
      <c r="B48" s="415" t="s">
        <v>147</v>
      </c>
      <c r="C48" s="415" t="s">
        <v>163</v>
      </c>
      <c r="D48" s="397" t="s">
        <v>244</v>
      </c>
      <c r="E48" s="398" t="s">
        <v>440</v>
      </c>
      <c r="F48" s="425" t="s">
        <v>158</v>
      </c>
      <c r="G48" s="656">
        <v>1000</v>
      </c>
      <c r="H48" s="656">
        <v>1000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</row>
    <row r="49" spans="1:8" s="1427" customFormat="1" ht="18.75">
      <c r="A49" s="281" t="s">
        <v>166</v>
      </c>
      <c r="B49" s="427" t="s">
        <v>148</v>
      </c>
      <c r="C49" s="428"/>
      <c r="D49" s="429"/>
      <c r="E49" s="430"/>
      <c r="F49" s="431"/>
      <c r="G49" s="652">
        <f>+G50</f>
        <v>90188</v>
      </c>
      <c r="H49" s="652">
        <f>+H50</f>
        <v>93746</v>
      </c>
    </row>
    <row r="50" spans="1:8" s="1427" customFormat="1" ht="18.75">
      <c r="A50" s="282" t="s">
        <v>167</v>
      </c>
      <c r="B50" s="433" t="s">
        <v>148</v>
      </c>
      <c r="C50" s="433" t="s">
        <v>168</v>
      </c>
      <c r="D50" s="434"/>
      <c r="E50" s="435"/>
      <c r="F50" s="433"/>
      <c r="G50" s="651">
        <f aca="true" t="shared" si="1" ref="G50:H53">G51</f>
        <v>90188</v>
      </c>
      <c r="H50" s="651">
        <f t="shared" si="1"/>
        <v>93746</v>
      </c>
    </row>
    <row r="51" spans="1:8" s="1428" customFormat="1" ht="30.75" customHeight="1">
      <c r="A51" s="1259" t="s">
        <v>243</v>
      </c>
      <c r="B51" s="1260" t="s">
        <v>148</v>
      </c>
      <c r="C51" s="1260" t="s">
        <v>168</v>
      </c>
      <c r="D51" s="668" t="s">
        <v>242</v>
      </c>
      <c r="E51" s="683" t="s">
        <v>438</v>
      </c>
      <c r="F51" s="1261"/>
      <c r="G51" s="709">
        <f t="shared" si="1"/>
        <v>90188</v>
      </c>
      <c r="H51" s="709">
        <f t="shared" si="1"/>
        <v>93746</v>
      </c>
    </row>
    <row r="52" spans="1:8" s="1427" customFormat="1" ht="31.5">
      <c r="A52" s="706" t="s">
        <v>245</v>
      </c>
      <c r="B52" s="351" t="s">
        <v>148</v>
      </c>
      <c r="C52" s="351" t="s">
        <v>168</v>
      </c>
      <c r="D52" s="593" t="s">
        <v>244</v>
      </c>
      <c r="E52" s="594" t="s">
        <v>438</v>
      </c>
      <c r="F52" s="1369"/>
      <c r="G52" s="704">
        <f t="shared" si="1"/>
        <v>90188</v>
      </c>
      <c r="H52" s="704">
        <f t="shared" si="1"/>
        <v>93746</v>
      </c>
    </row>
    <row r="53" spans="1:8" s="1427" customFormat="1" ht="31.5">
      <c r="A53" s="706" t="s">
        <v>247</v>
      </c>
      <c r="B53" s="719" t="s">
        <v>148</v>
      </c>
      <c r="C53" s="719" t="s">
        <v>168</v>
      </c>
      <c r="D53" s="593" t="s">
        <v>244</v>
      </c>
      <c r="E53" s="594" t="s">
        <v>471</v>
      </c>
      <c r="F53" s="719"/>
      <c r="G53" s="704">
        <f t="shared" si="1"/>
        <v>90188</v>
      </c>
      <c r="H53" s="704">
        <f t="shared" si="1"/>
        <v>93746</v>
      </c>
    </row>
    <row r="54" spans="1:8" s="1427" customFormat="1" ht="66.75" customHeight="1">
      <c r="A54" s="133" t="s">
        <v>154</v>
      </c>
      <c r="B54" s="415" t="s">
        <v>148</v>
      </c>
      <c r="C54" s="415" t="s">
        <v>168</v>
      </c>
      <c r="D54" s="439" t="s">
        <v>244</v>
      </c>
      <c r="E54" s="440" t="s">
        <v>471</v>
      </c>
      <c r="F54" s="415" t="s">
        <v>149</v>
      </c>
      <c r="G54" s="656">
        <v>90188</v>
      </c>
      <c r="H54" s="656">
        <v>93746</v>
      </c>
    </row>
    <row r="55" spans="1:8" s="1428" customFormat="1" ht="17.25" customHeight="1">
      <c r="A55" s="281" t="s">
        <v>177</v>
      </c>
      <c r="B55" s="427" t="s">
        <v>178</v>
      </c>
      <c r="C55" s="427"/>
      <c r="D55" s="480"/>
      <c r="E55" s="481"/>
      <c r="F55" s="427"/>
      <c r="G55" s="1228">
        <f>SUM(G56)</f>
        <v>50000</v>
      </c>
      <c r="H55" s="1228">
        <f>SUM(H56)</f>
        <v>50000</v>
      </c>
    </row>
    <row r="56" spans="1:8" s="1427" customFormat="1" ht="18.75" customHeight="1">
      <c r="A56" s="282" t="s">
        <v>179</v>
      </c>
      <c r="B56" s="433" t="s">
        <v>178</v>
      </c>
      <c r="C56" s="433" t="s">
        <v>168</v>
      </c>
      <c r="D56" s="483"/>
      <c r="E56" s="484"/>
      <c r="F56" s="433"/>
      <c r="G56" s="662">
        <f>+G57</f>
        <v>50000</v>
      </c>
      <c r="H56" s="662">
        <f>+H57</f>
        <v>50000</v>
      </c>
    </row>
    <row r="57" spans="1:8" s="54" customFormat="1" ht="78.75" customHeight="1">
      <c r="A57" s="664" t="s">
        <v>912</v>
      </c>
      <c r="B57" s="667" t="s">
        <v>178</v>
      </c>
      <c r="C57" s="691" t="s">
        <v>168</v>
      </c>
      <c r="D57" s="692" t="s">
        <v>212</v>
      </c>
      <c r="E57" s="693" t="s">
        <v>438</v>
      </c>
      <c r="F57" s="694"/>
      <c r="G57" s="695">
        <f>+G58</f>
        <v>50000</v>
      </c>
      <c r="H57" s="695">
        <f>+H58</f>
        <v>50000</v>
      </c>
    </row>
    <row r="58" spans="1:8" s="42" customFormat="1" ht="109.5" customHeight="1">
      <c r="A58" s="673" t="s">
        <v>913</v>
      </c>
      <c r="B58" s="696" t="s">
        <v>178</v>
      </c>
      <c r="C58" s="697" t="s">
        <v>168</v>
      </c>
      <c r="D58" s="581" t="s">
        <v>213</v>
      </c>
      <c r="E58" s="582" t="s">
        <v>438</v>
      </c>
      <c r="F58" s="698"/>
      <c r="G58" s="779">
        <f aca="true" t="shared" si="2" ref="G58:H60">SUM(G59)</f>
        <v>50000</v>
      </c>
      <c r="H58" s="779">
        <f t="shared" si="2"/>
        <v>50000</v>
      </c>
    </row>
    <row r="59" spans="1:8" s="42" customFormat="1" ht="63" customHeight="1">
      <c r="A59" s="666" t="s">
        <v>914</v>
      </c>
      <c r="B59" s="696" t="s">
        <v>178</v>
      </c>
      <c r="C59" s="697" t="s">
        <v>168</v>
      </c>
      <c r="D59" s="581" t="s">
        <v>213</v>
      </c>
      <c r="E59" s="582" t="s">
        <v>443</v>
      </c>
      <c r="F59" s="698"/>
      <c r="G59" s="1230">
        <f t="shared" si="2"/>
        <v>50000</v>
      </c>
      <c r="H59" s="1230">
        <f t="shared" si="2"/>
        <v>50000</v>
      </c>
    </row>
    <row r="60" spans="1:8" s="42" customFormat="1" ht="21.75" customHeight="1">
      <c r="A60" s="699" t="s">
        <v>215</v>
      </c>
      <c r="B60" s="696" t="s">
        <v>178</v>
      </c>
      <c r="C60" s="697" t="s">
        <v>168</v>
      </c>
      <c r="D60" s="581" t="s">
        <v>213</v>
      </c>
      <c r="E60" s="582" t="s">
        <v>458</v>
      </c>
      <c r="F60" s="698"/>
      <c r="G60" s="779">
        <f t="shared" si="2"/>
        <v>50000</v>
      </c>
      <c r="H60" s="779">
        <f t="shared" si="2"/>
        <v>50000</v>
      </c>
    </row>
    <row r="61" spans="1:8" s="42" customFormat="1" ht="35.25" customHeight="1">
      <c r="A61" s="268" t="s">
        <v>730</v>
      </c>
      <c r="B61" s="474" t="s">
        <v>178</v>
      </c>
      <c r="C61" s="475" t="s">
        <v>168</v>
      </c>
      <c r="D61" s="497" t="s">
        <v>213</v>
      </c>
      <c r="E61" s="498" t="s">
        <v>458</v>
      </c>
      <c r="F61" s="1422" t="s">
        <v>156</v>
      </c>
      <c r="G61" s="1423">
        <v>50000</v>
      </c>
      <c r="H61" s="1423">
        <v>50000</v>
      </c>
    </row>
    <row r="62" spans="1:8" s="1427" customFormat="1" ht="18.75">
      <c r="A62" s="262" t="s">
        <v>180</v>
      </c>
      <c r="B62" s="306" t="s">
        <v>181</v>
      </c>
      <c r="C62" s="306"/>
      <c r="D62" s="480"/>
      <c r="E62" s="481"/>
      <c r="F62" s="306"/>
      <c r="G62" s="652">
        <f aca="true" t="shared" si="3" ref="G62:H64">+G63</f>
        <v>652000</v>
      </c>
      <c r="H62" s="652">
        <f t="shared" si="3"/>
        <v>652000</v>
      </c>
    </row>
    <row r="63" spans="1:8" s="1427" customFormat="1" ht="18.75">
      <c r="A63" s="263" t="s">
        <v>182</v>
      </c>
      <c r="B63" s="313" t="s">
        <v>181</v>
      </c>
      <c r="C63" s="313" t="s">
        <v>147</v>
      </c>
      <c r="D63" s="374"/>
      <c r="E63" s="375"/>
      <c r="F63" s="313"/>
      <c r="G63" s="651">
        <f t="shared" si="3"/>
        <v>652000</v>
      </c>
      <c r="H63" s="651">
        <f t="shared" si="3"/>
        <v>652000</v>
      </c>
    </row>
    <row r="64" spans="1:8" s="1427" customFormat="1" ht="53.25" customHeight="1">
      <c r="A64" s="707" t="s">
        <v>926</v>
      </c>
      <c r="B64" s="708" t="s">
        <v>181</v>
      </c>
      <c r="C64" s="708" t="s">
        <v>147</v>
      </c>
      <c r="D64" s="668" t="s">
        <v>198</v>
      </c>
      <c r="E64" s="683" t="s">
        <v>438</v>
      </c>
      <c r="F64" s="684"/>
      <c r="G64" s="709">
        <f t="shared" si="3"/>
        <v>652000</v>
      </c>
      <c r="H64" s="709">
        <f t="shared" si="3"/>
        <v>652000</v>
      </c>
    </row>
    <row r="65" spans="1:8" s="1427" customFormat="1" ht="66" customHeight="1">
      <c r="A65" s="700" t="s">
        <v>927</v>
      </c>
      <c r="B65" s="452" t="s">
        <v>181</v>
      </c>
      <c r="C65" s="452" t="s">
        <v>147</v>
      </c>
      <c r="D65" s="570" t="s">
        <v>200</v>
      </c>
      <c r="E65" s="571" t="s">
        <v>438</v>
      </c>
      <c r="F65" s="452"/>
      <c r="G65" s="704">
        <f>G66</f>
        <v>652000</v>
      </c>
      <c r="H65" s="704">
        <f>H66</f>
        <v>652000</v>
      </c>
    </row>
    <row r="66" spans="1:8" s="1427" customFormat="1" ht="36.75" customHeight="1">
      <c r="A66" s="701" t="s">
        <v>459</v>
      </c>
      <c r="B66" s="452" t="s">
        <v>181</v>
      </c>
      <c r="C66" s="702" t="s">
        <v>147</v>
      </c>
      <c r="D66" s="570" t="s">
        <v>200</v>
      </c>
      <c r="E66" s="571" t="s">
        <v>443</v>
      </c>
      <c r="F66" s="703"/>
      <c r="G66" s="704">
        <f>G67+G70+G71</f>
        <v>652000</v>
      </c>
      <c r="H66" s="704">
        <f>H67+H70+H71</f>
        <v>652000</v>
      </c>
    </row>
    <row r="67" spans="1:8" s="1427" customFormat="1" ht="48" customHeight="1">
      <c r="A67" s="700" t="s">
        <v>849</v>
      </c>
      <c r="B67" s="415" t="s">
        <v>181</v>
      </c>
      <c r="C67" s="415" t="s">
        <v>147</v>
      </c>
      <c r="D67" s="439" t="s">
        <v>200</v>
      </c>
      <c r="E67" s="530" t="s">
        <v>816</v>
      </c>
      <c r="F67" s="703"/>
      <c r="G67" s="704">
        <f>G68</f>
        <v>600000</v>
      </c>
      <c r="H67" s="704">
        <f>H68</f>
        <v>600000</v>
      </c>
    </row>
    <row r="68" spans="1:8" s="1427" customFormat="1" ht="66" customHeight="1">
      <c r="A68" s="133" t="s">
        <v>154</v>
      </c>
      <c r="B68" s="415" t="s">
        <v>181</v>
      </c>
      <c r="C68" s="415" t="s">
        <v>147</v>
      </c>
      <c r="D68" s="439" t="s">
        <v>200</v>
      </c>
      <c r="E68" s="530" t="s">
        <v>816</v>
      </c>
      <c r="F68" s="415" t="s">
        <v>149</v>
      </c>
      <c r="G68" s="656">
        <v>600000</v>
      </c>
      <c r="H68" s="656">
        <v>600000</v>
      </c>
    </row>
    <row r="69" spans="1:8" s="1427" customFormat="1" ht="32.25" customHeight="1">
      <c r="A69" s="268" t="s">
        <v>202</v>
      </c>
      <c r="B69" s="415" t="s">
        <v>181</v>
      </c>
      <c r="C69" s="415" t="s">
        <v>147</v>
      </c>
      <c r="D69" s="439" t="s">
        <v>200</v>
      </c>
      <c r="E69" s="530" t="s">
        <v>1125</v>
      </c>
      <c r="F69" s="415"/>
      <c r="G69" s="656">
        <v>52000</v>
      </c>
      <c r="H69" s="656">
        <v>52000</v>
      </c>
    </row>
    <row r="70" spans="1:8" s="1427" customFormat="1" ht="33" customHeight="1">
      <c r="A70" s="268" t="s">
        <v>730</v>
      </c>
      <c r="B70" s="415" t="s">
        <v>181</v>
      </c>
      <c r="C70" s="415" t="s">
        <v>147</v>
      </c>
      <c r="D70" s="439" t="s">
        <v>200</v>
      </c>
      <c r="E70" s="530" t="s">
        <v>1125</v>
      </c>
      <c r="F70" s="415" t="s">
        <v>156</v>
      </c>
      <c r="G70" s="656">
        <v>52000</v>
      </c>
      <c r="H70" s="656">
        <v>52000</v>
      </c>
    </row>
    <row r="71" spans="1:8" s="1427" customFormat="1" ht="18" customHeight="1" hidden="1">
      <c r="A71" s="1433" t="s">
        <v>157</v>
      </c>
      <c r="B71" s="415" t="s">
        <v>181</v>
      </c>
      <c r="C71" s="415" t="s">
        <v>147</v>
      </c>
      <c r="D71" s="439" t="s">
        <v>200</v>
      </c>
      <c r="E71" s="530" t="s">
        <v>428</v>
      </c>
      <c r="F71" s="415" t="s">
        <v>158</v>
      </c>
      <c r="G71" s="656"/>
      <c r="H71" s="656"/>
    </row>
    <row r="72" spans="1:8" s="1427" customFormat="1" ht="18" customHeight="1">
      <c r="A72" s="262" t="s">
        <v>183</v>
      </c>
      <c r="B72" s="1246" t="s">
        <v>430</v>
      </c>
      <c r="C72" s="1246"/>
      <c r="D72" s="617"/>
      <c r="E72" s="618"/>
      <c r="F72" s="616"/>
      <c r="G72" s="652">
        <f>+G73</f>
        <v>43330</v>
      </c>
      <c r="H72" s="652">
        <f>+H73</f>
        <v>87162</v>
      </c>
    </row>
    <row r="73" spans="1:8" s="1427" customFormat="1" ht="18.75">
      <c r="A73" s="263" t="s">
        <v>184</v>
      </c>
      <c r="B73" s="986" t="s">
        <v>430</v>
      </c>
      <c r="C73" s="986" t="s">
        <v>147</v>
      </c>
      <c r="D73" s="614"/>
      <c r="E73" s="615"/>
      <c r="F73" s="613"/>
      <c r="G73" s="651">
        <f>G74</f>
        <v>43330</v>
      </c>
      <c r="H73" s="651">
        <f>H74</f>
        <v>87162</v>
      </c>
    </row>
    <row r="74" spans="1:8" s="1427" customFormat="1" ht="31.5">
      <c r="A74" s="777" t="s">
        <v>243</v>
      </c>
      <c r="B74" s="1247" t="s">
        <v>430</v>
      </c>
      <c r="C74" s="1247" t="s">
        <v>147</v>
      </c>
      <c r="D74" s="740" t="s">
        <v>242</v>
      </c>
      <c r="E74" s="738" t="s">
        <v>438</v>
      </c>
      <c r="F74" s="731"/>
      <c r="G74" s="797">
        <f>G75</f>
        <v>43330</v>
      </c>
      <c r="H74" s="797">
        <f>H75</f>
        <v>87162</v>
      </c>
    </row>
    <row r="75" spans="1:8" s="1427" customFormat="1" ht="18.75">
      <c r="A75" s="706" t="s">
        <v>245</v>
      </c>
      <c r="B75" s="452" t="s">
        <v>430</v>
      </c>
      <c r="C75" s="452" t="s">
        <v>147</v>
      </c>
      <c r="D75" s="593" t="s">
        <v>244</v>
      </c>
      <c r="E75" s="594" t="s">
        <v>438</v>
      </c>
      <c r="F75" s="452"/>
      <c r="G75" s="1230">
        <f>SUM(G76)</f>
        <v>43330</v>
      </c>
      <c r="H75" s="1230">
        <f>SUM(H76)</f>
        <v>87162</v>
      </c>
    </row>
    <row r="76" spans="1:8" s="1427" customFormat="1" ht="31.5">
      <c r="A76" s="706" t="s">
        <v>185</v>
      </c>
      <c r="B76" s="452" t="s">
        <v>430</v>
      </c>
      <c r="C76" s="452" t="s">
        <v>147</v>
      </c>
      <c r="D76" s="593" t="s">
        <v>244</v>
      </c>
      <c r="E76" s="594" t="s">
        <v>841</v>
      </c>
      <c r="F76" s="452"/>
      <c r="G76" s="704">
        <f>G77</f>
        <v>43330</v>
      </c>
      <c r="H76" s="704">
        <f>H77</f>
        <v>87162</v>
      </c>
    </row>
    <row r="77" spans="1:8" s="1427" customFormat="1" ht="18.75">
      <c r="A77" s="133" t="s">
        <v>186</v>
      </c>
      <c r="B77" s="452" t="s">
        <v>430</v>
      </c>
      <c r="C77" s="452" t="s">
        <v>147</v>
      </c>
      <c r="D77" s="593" t="s">
        <v>244</v>
      </c>
      <c r="E77" s="594" t="s">
        <v>841</v>
      </c>
      <c r="F77" s="452" t="s">
        <v>187</v>
      </c>
      <c r="G77" s="996">
        <v>43330</v>
      </c>
      <c r="H77" s="996">
        <v>87162</v>
      </c>
    </row>
    <row r="78" spans="1:8" s="1427" customFormat="1" ht="21.75" customHeight="1">
      <c r="A78" s="1513" t="s">
        <v>787</v>
      </c>
      <c r="B78" s="1514"/>
      <c r="C78" s="1514"/>
      <c r="D78" s="1514"/>
      <c r="E78" s="1515"/>
      <c r="F78" s="415"/>
      <c r="G78" s="1435">
        <v>60465</v>
      </c>
      <c r="H78" s="1435">
        <v>119190</v>
      </c>
    </row>
    <row r="79" spans="1:7" s="38" customFormat="1" ht="18.75">
      <c r="A79" s="6"/>
      <c r="B79" s="57"/>
      <c r="C79" s="57"/>
      <c r="D79" s="58"/>
      <c r="E79" s="59"/>
      <c r="F79" s="57"/>
      <c r="G79" s="47"/>
    </row>
    <row r="80" spans="1:7" s="38" customFormat="1" ht="18.75">
      <c r="A80" s="6"/>
      <c r="B80" s="57"/>
      <c r="C80" s="57"/>
      <c r="D80" s="58"/>
      <c r="E80" s="59"/>
      <c r="F80" s="57"/>
      <c r="G80" s="47"/>
    </row>
    <row r="81" spans="1:7" s="38" customFormat="1" ht="18.75">
      <c r="A81" s="6"/>
      <c r="B81" s="57"/>
      <c r="C81" s="57"/>
      <c r="D81" s="58"/>
      <c r="E81" s="59"/>
      <c r="F81" s="57"/>
      <c r="G81" s="47"/>
    </row>
    <row r="82" spans="1:7" s="38" customFormat="1" ht="18.75">
      <c r="A82" s="6"/>
      <c r="B82" s="57"/>
      <c r="C82" s="57"/>
      <c r="D82" s="58"/>
      <c r="E82" s="59"/>
      <c r="F82" s="57"/>
      <c r="G82" s="47"/>
    </row>
    <row r="83" spans="1:7" s="38" customFormat="1" ht="18.75">
      <c r="A83" s="6"/>
      <c r="B83" s="57"/>
      <c r="C83" s="57"/>
      <c r="D83" s="58"/>
      <c r="E83" s="59"/>
      <c r="F83" s="57"/>
      <c r="G83" s="47"/>
    </row>
    <row r="84" spans="1:7" s="38" customFormat="1" ht="18.75">
      <c r="A84" s="6"/>
      <c r="B84" s="57"/>
      <c r="C84" s="57"/>
      <c r="D84" s="58"/>
      <c r="E84" s="59"/>
      <c r="F84" s="57"/>
      <c r="G84" s="47"/>
    </row>
    <row r="85" spans="1:7" s="38" customFormat="1" ht="18.75">
      <c r="A85" s="6"/>
      <c r="B85" s="57"/>
      <c r="C85" s="57"/>
      <c r="D85" s="58"/>
      <c r="E85" s="59"/>
      <c r="F85" s="57"/>
      <c r="G85" s="47"/>
    </row>
    <row r="86" spans="1:7" s="38" customFormat="1" ht="18.75">
      <c r="A86" s="6"/>
      <c r="B86" s="57"/>
      <c r="C86" s="57"/>
      <c r="D86" s="58"/>
      <c r="E86" s="59"/>
      <c r="F86" s="57"/>
      <c r="G86" s="47"/>
    </row>
    <row r="87" spans="1:7" s="38" customFormat="1" ht="27.75" customHeight="1">
      <c r="A87" s="6"/>
      <c r="B87" s="57"/>
      <c r="C87" s="57"/>
      <c r="D87" s="58"/>
      <c r="E87" s="59"/>
      <c r="F87" s="57"/>
      <c r="G87" s="47"/>
    </row>
    <row r="88" spans="1:7" s="38" customFormat="1" ht="18.75">
      <c r="A88" s="6"/>
      <c r="B88" s="57"/>
      <c r="C88" s="57"/>
      <c r="D88" s="58"/>
      <c r="E88" s="59"/>
      <c r="F88" s="57"/>
      <c r="G88" s="47"/>
    </row>
    <row r="89" spans="1:7" s="38" customFormat="1" ht="18.75">
      <c r="A89" s="6"/>
      <c r="B89" s="57"/>
      <c r="C89" s="57"/>
      <c r="D89" s="58"/>
      <c r="E89" s="59"/>
      <c r="F89" s="57"/>
      <c r="G89" s="47"/>
    </row>
    <row r="90" spans="1:7" s="38" customFormat="1" ht="18.75">
      <c r="A90" s="6"/>
      <c r="B90" s="57"/>
      <c r="C90" s="57"/>
      <c r="D90" s="58"/>
      <c r="E90" s="59"/>
      <c r="F90" s="57"/>
      <c r="G90" s="47"/>
    </row>
    <row r="91" spans="1:7" s="38" customFormat="1" ht="18.75">
      <c r="A91" s="6"/>
      <c r="B91" s="57"/>
      <c r="C91" s="57"/>
      <c r="D91" s="58"/>
      <c r="E91" s="59"/>
      <c r="F91" s="57"/>
      <c r="G91" s="47"/>
    </row>
    <row r="92" spans="1:7" s="38" customFormat="1" ht="18.75">
      <c r="A92" s="6"/>
      <c r="B92" s="57"/>
      <c r="C92" s="57"/>
      <c r="D92" s="58"/>
      <c r="E92" s="59"/>
      <c r="F92" s="57"/>
      <c r="G92" s="47"/>
    </row>
    <row r="93" spans="1:7" s="38" customFormat="1" ht="18.75">
      <c r="A93" s="6"/>
      <c r="B93" s="57"/>
      <c r="C93" s="57"/>
      <c r="D93" s="58"/>
      <c r="E93" s="59"/>
      <c r="F93" s="57"/>
      <c r="G93" s="47"/>
    </row>
    <row r="94" spans="1:7" s="38" customFormat="1" ht="18.75">
      <c r="A94" s="6"/>
      <c r="B94" s="57"/>
      <c r="C94" s="57"/>
      <c r="D94" s="58"/>
      <c r="E94" s="59"/>
      <c r="F94" s="57"/>
      <c r="G94" s="47"/>
    </row>
    <row r="95" spans="1:7" s="38" customFormat="1" ht="18.75">
      <c r="A95" s="6"/>
      <c r="B95" s="57"/>
      <c r="C95" s="57"/>
      <c r="D95" s="58"/>
      <c r="E95" s="59"/>
      <c r="F95" s="57"/>
      <c r="G95" s="47"/>
    </row>
    <row r="96" spans="1:7" s="38" customFormat="1" ht="18.75">
      <c r="A96" s="6"/>
      <c r="B96" s="57"/>
      <c r="C96" s="57"/>
      <c r="D96" s="58"/>
      <c r="E96" s="59"/>
      <c r="F96" s="57"/>
      <c r="G96" s="47"/>
    </row>
    <row r="97" spans="1:7" s="38" customFormat="1" ht="18.75">
      <c r="A97" s="6"/>
      <c r="B97" s="57"/>
      <c r="C97" s="57"/>
      <c r="D97" s="58"/>
      <c r="E97" s="59"/>
      <c r="F97" s="57"/>
      <c r="G97" s="47"/>
    </row>
    <row r="98" spans="1:7" s="38" customFormat="1" ht="18.75">
      <c r="A98" s="6"/>
      <c r="B98" s="57"/>
      <c r="C98" s="57"/>
      <c r="D98" s="58"/>
      <c r="E98" s="59"/>
      <c r="F98" s="57"/>
      <c r="G98" s="47"/>
    </row>
    <row r="99" spans="1:7" s="38" customFormat="1" ht="18.75">
      <c r="A99" s="6"/>
      <c r="B99" s="57"/>
      <c r="C99" s="57"/>
      <c r="D99" s="58"/>
      <c r="E99" s="59"/>
      <c r="F99" s="57"/>
      <c r="G99" s="47"/>
    </row>
    <row r="100" spans="1:7" s="38" customFormat="1" ht="18.75">
      <c r="A100" s="6"/>
      <c r="B100" s="57"/>
      <c r="C100" s="57"/>
      <c r="D100" s="58"/>
      <c r="E100" s="59"/>
      <c r="F100" s="57"/>
      <c r="G100" s="47"/>
    </row>
    <row r="101" spans="1:7" s="38" customFormat="1" ht="18.75">
      <c r="A101" s="6"/>
      <c r="B101" s="57"/>
      <c r="C101" s="57"/>
      <c r="D101" s="58"/>
      <c r="E101" s="59"/>
      <c r="F101" s="57"/>
      <c r="G101" s="47"/>
    </row>
    <row r="102" spans="1:7" s="38" customFormat="1" ht="18.75">
      <c r="A102" s="6"/>
      <c r="B102" s="57"/>
      <c r="C102" s="57"/>
      <c r="D102" s="58"/>
      <c r="E102" s="59"/>
      <c r="F102" s="57"/>
      <c r="G102" s="47"/>
    </row>
    <row r="103" spans="1:7" s="38" customFormat="1" ht="18.75">
      <c r="A103" s="6"/>
      <c r="B103" s="57"/>
      <c r="C103" s="57"/>
      <c r="D103" s="58"/>
      <c r="E103" s="59"/>
      <c r="F103" s="57"/>
      <c r="G103" s="47"/>
    </row>
    <row r="104" spans="1:7" s="38" customFormat="1" ht="18.75">
      <c r="A104" s="6"/>
      <c r="B104" s="57"/>
      <c r="C104" s="57"/>
      <c r="D104" s="58"/>
      <c r="E104" s="59"/>
      <c r="F104" s="57"/>
      <c r="G104" s="47"/>
    </row>
    <row r="105" spans="1:7" s="38" customFormat="1" ht="18.75">
      <c r="A105" s="6"/>
      <c r="B105" s="57"/>
      <c r="C105" s="57"/>
      <c r="D105" s="58"/>
      <c r="E105" s="59"/>
      <c r="F105" s="57"/>
      <c r="G105" s="47"/>
    </row>
    <row r="106" spans="1:7" s="38" customFormat="1" ht="18.75">
      <c r="A106" s="6"/>
      <c r="B106" s="57"/>
      <c r="C106" s="57"/>
      <c r="D106" s="58"/>
      <c r="E106" s="59"/>
      <c r="F106" s="57"/>
      <c r="G106" s="47"/>
    </row>
    <row r="107" spans="1:7" s="38" customFormat="1" ht="18.75">
      <c r="A107" s="6"/>
      <c r="B107" s="57"/>
      <c r="C107" s="57"/>
      <c r="D107" s="58"/>
      <c r="E107" s="59"/>
      <c r="F107" s="57"/>
      <c r="G107" s="47"/>
    </row>
    <row r="108" spans="1:7" s="38" customFormat="1" ht="18.75">
      <c r="A108" s="6"/>
      <c r="B108" s="57"/>
      <c r="C108" s="57"/>
      <c r="D108" s="58"/>
      <c r="E108" s="59"/>
      <c r="F108" s="57"/>
      <c r="G108" s="47"/>
    </row>
    <row r="109" spans="1:7" s="38" customFormat="1" ht="18.75">
      <c r="A109" s="6"/>
      <c r="B109" s="57"/>
      <c r="C109" s="57"/>
      <c r="D109" s="58"/>
      <c r="E109" s="59"/>
      <c r="F109" s="57"/>
      <c r="G109" s="47"/>
    </row>
    <row r="110" spans="1:7" s="38" customFormat="1" ht="18.75">
      <c r="A110" s="6"/>
      <c r="B110" s="57"/>
      <c r="C110" s="57"/>
      <c r="D110" s="58"/>
      <c r="E110" s="59"/>
      <c r="F110" s="57"/>
      <c r="G110" s="47"/>
    </row>
    <row r="111" spans="1:7" s="38" customFormat="1" ht="18.75">
      <c r="A111" s="6"/>
      <c r="B111" s="57"/>
      <c r="C111" s="57"/>
      <c r="D111" s="58"/>
      <c r="E111" s="59"/>
      <c r="F111" s="57"/>
      <c r="G111" s="47"/>
    </row>
    <row r="112" spans="1:7" s="38" customFormat="1" ht="18.75">
      <c r="A112" s="6"/>
      <c r="B112" s="57"/>
      <c r="C112" s="57"/>
      <c r="D112" s="58"/>
      <c r="E112" s="59"/>
      <c r="F112" s="57"/>
      <c r="G112" s="47"/>
    </row>
    <row r="113" spans="1:7" s="38" customFormat="1" ht="18.75">
      <c r="A113" s="6"/>
      <c r="B113" s="57"/>
      <c r="C113" s="57"/>
      <c r="D113" s="58"/>
      <c r="E113" s="59"/>
      <c r="F113" s="57"/>
      <c r="G113" s="47"/>
    </row>
    <row r="114" spans="1:7" s="38" customFormat="1" ht="18.75">
      <c r="A114" s="6"/>
      <c r="B114" s="57"/>
      <c r="C114" s="57"/>
      <c r="D114" s="58"/>
      <c r="E114" s="59"/>
      <c r="F114" s="57"/>
      <c r="G114" s="47"/>
    </row>
    <row r="115" spans="1:7" s="38" customFormat="1" ht="18.75">
      <c r="A115" s="6"/>
      <c r="B115" s="57"/>
      <c r="C115" s="57"/>
      <c r="D115" s="58"/>
      <c r="E115" s="59"/>
      <c r="F115" s="57"/>
      <c r="G115" s="47"/>
    </row>
  </sheetData>
  <sheetProtection/>
  <mergeCells count="12">
    <mergeCell ref="A1:H1"/>
    <mergeCell ref="A2:H2"/>
    <mergeCell ref="A3:H3"/>
    <mergeCell ref="A4:H4"/>
    <mergeCell ref="A5:H5"/>
    <mergeCell ref="A6:H6"/>
    <mergeCell ref="A7:F7"/>
    <mergeCell ref="D30:E30"/>
    <mergeCell ref="D32:E32"/>
    <mergeCell ref="D33:E33"/>
    <mergeCell ref="A78:E78"/>
    <mergeCell ref="A8:H8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146"/>
  <sheetViews>
    <sheetView view="pageBreakPreview" zoomScaleSheetLayoutView="100" zoomScalePageLayoutView="0" workbookViewId="0" topLeftCell="A1">
      <selection activeCell="D65" sqref="D65"/>
    </sheetView>
  </sheetViews>
  <sheetFormatPr defaultColWidth="9.140625" defaultRowHeight="15"/>
  <cols>
    <col min="1" max="1" width="60.421875" style="6" customWidth="1"/>
    <col min="2" max="2" width="6.57421875" style="10" customWidth="1"/>
    <col min="3" max="3" width="6.8515625" style="11" customWidth="1"/>
    <col min="4" max="4" width="7.140625" style="4" customWidth="1"/>
    <col min="5" max="5" width="6.8515625" style="5" customWidth="1"/>
    <col min="6" max="6" width="6.57421875" style="10" customWidth="1"/>
    <col min="7" max="7" width="11.00390625" style="12" customWidth="1"/>
    <col min="8" max="8" width="11.00390625" style="61" customWidth="1"/>
    <col min="9" max="9" width="17.421875" style="1" customWidth="1"/>
    <col min="10" max="37" width="9.140625" style="1" customWidth="1"/>
  </cols>
  <sheetData>
    <row r="1" spans="1:7" s="64" customFormat="1" ht="15.75" customHeight="1">
      <c r="A1" s="1483" t="s">
        <v>252</v>
      </c>
      <c r="B1" s="1483"/>
      <c r="C1" s="1483"/>
      <c r="D1" s="1483"/>
      <c r="E1" s="1483"/>
      <c r="F1" s="1483"/>
      <c r="G1" s="1483"/>
    </row>
    <row r="2" spans="1:7" s="64" customFormat="1" ht="15.75" customHeight="1">
      <c r="A2" s="1483" t="s">
        <v>409</v>
      </c>
      <c r="B2" s="1483"/>
      <c r="C2" s="1483"/>
      <c r="D2" s="1483"/>
      <c r="E2" s="1483"/>
      <c r="F2" s="1483"/>
      <c r="G2" s="1483"/>
    </row>
    <row r="3" spans="1:7" s="64" customFormat="1" ht="15.75" customHeight="1">
      <c r="A3" s="1483" t="s">
        <v>417</v>
      </c>
      <c r="B3" s="1483"/>
      <c r="C3" s="1483"/>
      <c r="D3" s="1483"/>
      <c r="E3" s="1483"/>
      <c r="F3" s="1483"/>
      <c r="G3" s="1483"/>
    </row>
    <row r="4" spans="1:7" s="65" customFormat="1" ht="16.5" customHeight="1">
      <c r="A4" s="1479" t="s">
        <v>410</v>
      </c>
      <c r="B4" s="1479"/>
      <c r="C4" s="1479"/>
      <c r="D4" s="1479"/>
      <c r="E4" s="1479"/>
      <c r="F4" s="1479"/>
      <c r="G4" s="1479"/>
    </row>
    <row r="5" spans="1:7" s="65" customFormat="1" ht="16.5" customHeight="1">
      <c r="A5" s="1479" t="s">
        <v>355</v>
      </c>
      <c r="B5" s="1479"/>
      <c r="C5" s="1479"/>
      <c r="D5" s="1479"/>
      <c r="E5" s="1479"/>
      <c r="F5" s="1479"/>
      <c r="G5" s="1479"/>
    </row>
    <row r="6" spans="1:6" s="65" customFormat="1" ht="16.5" customHeight="1">
      <c r="A6" s="1507"/>
      <c r="B6" s="1507"/>
      <c r="C6" s="1507"/>
      <c r="D6" s="1507"/>
      <c r="E6" s="1507"/>
      <c r="F6" s="1507"/>
    </row>
    <row r="7" spans="1:6" s="65" customFormat="1" ht="16.5" customHeight="1">
      <c r="A7" s="1507"/>
      <c r="B7" s="1507"/>
      <c r="C7" s="1507"/>
      <c r="D7" s="1507"/>
      <c r="E7" s="1507"/>
      <c r="F7" s="1507"/>
    </row>
    <row r="8" spans="1:7" s="65" customFormat="1" ht="126" customHeight="1">
      <c r="A8" s="1506" t="s">
        <v>377</v>
      </c>
      <c r="B8" s="1506"/>
      <c r="C8" s="1506"/>
      <c r="D8" s="1506"/>
      <c r="E8" s="1506"/>
      <c r="F8" s="1506"/>
      <c r="G8" s="1506"/>
    </row>
    <row r="9" spans="1:7" s="2" customFormat="1" ht="18">
      <c r="A9" s="69"/>
      <c r="B9" s="70"/>
      <c r="C9" s="70"/>
      <c r="D9" s="70"/>
      <c r="E9" s="70"/>
      <c r="F9" s="71"/>
      <c r="G9" s="71" t="s">
        <v>195</v>
      </c>
    </row>
    <row r="10" spans="1:37" s="20" customFormat="1" ht="54" customHeight="1">
      <c r="A10" s="8" t="s">
        <v>197</v>
      </c>
      <c r="B10" s="9" t="s">
        <v>141</v>
      </c>
      <c r="C10" s="14" t="s">
        <v>142</v>
      </c>
      <c r="D10" s="15" t="s">
        <v>196</v>
      </c>
      <c r="E10" s="16"/>
      <c r="F10" s="17" t="s">
        <v>143</v>
      </c>
      <c r="G10" s="18" t="s">
        <v>254</v>
      </c>
      <c r="H10" s="18" t="s">
        <v>253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.75">
      <c r="A11" s="260" t="s">
        <v>150</v>
      </c>
      <c r="B11" s="31"/>
      <c r="C11" s="32"/>
      <c r="D11" s="33"/>
      <c r="E11" s="34"/>
      <c r="F11" s="35"/>
      <c r="G11" s="36">
        <f>SUM(G12,G46,G53,G64,G74,G82,G88,G98,G104,G110)</f>
        <v>824.4</v>
      </c>
      <c r="H11" s="36">
        <f>SUM(H12,H46,H53,H64,H74,H82,H88,H98,H104,H110)</f>
        <v>557.5</v>
      </c>
      <c r="I11" s="6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262" t="s">
        <v>151</v>
      </c>
      <c r="B12" s="306" t="s">
        <v>147</v>
      </c>
      <c r="C12" s="307"/>
      <c r="D12" s="308"/>
      <c r="E12" s="309"/>
      <c r="F12" s="310"/>
      <c r="G12" s="311">
        <f>G13+G18+G28+G33</f>
        <v>509</v>
      </c>
      <c r="H12" s="311">
        <f>H13+H18+H28+H33</f>
        <v>318.2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47.25">
      <c r="A13" s="263" t="s">
        <v>152</v>
      </c>
      <c r="B13" s="313" t="s">
        <v>147</v>
      </c>
      <c r="C13" s="314" t="s">
        <v>148</v>
      </c>
      <c r="D13" s="315"/>
      <c r="E13" s="316"/>
      <c r="F13" s="317"/>
      <c r="G13" s="318">
        <f aca="true" t="shared" si="0" ref="G13:H16">+G14</f>
        <v>120</v>
      </c>
      <c r="H13" s="318">
        <f t="shared" si="0"/>
        <v>90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1.5">
      <c r="A14" s="264" t="s">
        <v>230</v>
      </c>
      <c r="B14" s="320" t="s">
        <v>147</v>
      </c>
      <c r="C14" s="321" t="s">
        <v>148</v>
      </c>
      <c r="D14" s="322" t="s">
        <v>229</v>
      </c>
      <c r="E14" s="323" t="s">
        <v>199</v>
      </c>
      <c r="F14" s="324"/>
      <c r="G14" s="325">
        <f t="shared" si="0"/>
        <v>120</v>
      </c>
      <c r="H14" s="325">
        <f t="shared" si="0"/>
        <v>90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19.5">
      <c r="A15" s="265" t="s">
        <v>232</v>
      </c>
      <c r="B15" s="327" t="s">
        <v>147</v>
      </c>
      <c r="C15" s="328" t="s">
        <v>148</v>
      </c>
      <c r="D15" s="329" t="s">
        <v>231</v>
      </c>
      <c r="E15" s="330" t="s">
        <v>199</v>
      </c>
      <c r="F15" s="331"/>
      <c r="G15" s="332">
        <f t="shared" si="0"/>
        <v>120</v>
      </c>
      <c r="H15" s="332">
        <f t="shared" si="0"/>
        <v>90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266" t="s">
        <v>206</v>
      </c>
      <c r="B16" s="334" t="s">
        <v>147</v>
      </c>
      <c r="C16" s="335" t="s">
        <v>148</v>
      </c>
      <c r="D16" s="336" t="s">
        <v>231</v>
      </c>
      <c r="E16" s="337" t="s">
        <v>205</v>
      </c>
      <c r="F16" s="338"/>
      <c r="G16" s="339">
        <f t="shared" si="0"/>
        <v>120</v>
      </c>
      <c r="H16" s="339">
        <f t="shared" si="0"/>
        <v>90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80.25" customHeight="1">
      <c r="A17" s="132" t="s">
        <v>154</v>
      </c>
      <c r="B17" s="341" t="s">
        <v>147</v>
      </c>
      <c r="C17" s="342" t="s">
        <v>148</v>
      </c>
      <c r="D17" s="343" t="s">
        <v>231</v>
      </c>
      <c r="E17" s="344" t="s">
        <v>205</v>
      </c>
      <c r="F17" s="345" t="s">
        <v>149</v>
      </c>
      <c r="G17" s="346">
        <v>120</v>
      </c>
      <c r="H17" s="346">
        <v>90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63">
      <c r="A18" s="263" t="s">
        <v>161</v>
      </c>
      <c r="B18" s="313" t="s">
        <v>147</v>
      </c>
      <c r="C18" s="313" t="s">
        <v>153</v>
      </c>
      <c r="D18" s="314"/>
      <c r="E18" s="317"/>
      <c r="F18" s="313"/>
      <c r="G18" s="318">
        <f>SUM(G19,G23)</f>
        <v>145.9</v>
      </c>
      <c r="H18" s="318">
        <f>SUM(H19,H23)</f>
        <v>82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78.75" hidden="1">
      <c r="A19" s="264" t="s">
        <v>365</v>
      </c>
      <c r="B19" s="320" t="s">
        <v>147</v>
      </c>
      <c r="C19" s="321" t="s">
        <v>153</v>
      </c>
      <c r="D19" s="347" t="s">
        <v>165</v>
      </c>
      <c r="E19" s="348" t="s">
        <v>199</v>
      </c>
      <c r="F19" s="324"/>
      <c r="G19" s="325">
        <f>+G20</f>
        <v>0</v>
      </c>
      <c r="H19" s="325">
        <f>+H20</f>
        <v>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94.5" hidden="1">
      <c r="A20" s="267" t="s">
        <v>378</v>
      </c>
      <c r="B20" s="327" t="s">
        <v>147</v>
      </c>
      <c r="C20" s="328" t="s">
        <v>153</v>
      </c>
      <c r="D20" s="329" t="s">
        <v>222</v>
      </c>
      <c r="E20" s="330" t="s">
        <v>199</v>
      </c>
      <c r="F20" s="331"/>
      <c r="G20" s="332">
        <f>SUM(G21)</f>
        <v>0</v>
      </c>
      <c r="H20" s="332">
        <f>SUM(H21)</f>
        <v>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31.5" hidden="1">
      <c r="A21" s="266" t="s">
        <v>224</v>
      </c>
      <c r="B21" s="334" t="s">
        <v>147</v>
      </c>
      <c r="C21" s="335" t="s">
        <v>153</v>
      </c>
      <c r="D21" s="336" t="s">
        <v>222</v>
      </c>
      <c r="E21" s="337" t="s">
        <v>223</v>
      </c>
      <c r="F21" s="338"/>
      <c r="G21" s="339">
        <f>SUM(G22)</f>
        <v>0</v>
      </c>
      <c r="H21" s="339">
        <f>SUM(H22)</f>
        <v>0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8" s="252" customFormat="1" ht="31.5" hidden="1">
      <c r="A22" s="268" t="s">
        <v>155</v>
      </c>
      <c r="B22" s="351" t="s">
        <v>147</v>
      </c>
      <c r="C22" s="352" t="s">
        <v>153</v>
      </c>
      <c r="D22" s="353" t="s">
        <v>222</v>
      </c>
      <c r="E22" s="354" t="s">
        <v>223</v>
      </c>
      <c r="F22" s="355" t="s">
        <v>156</v>
      </c>
      <c r="G22" s="356">
        <v>0</v>
      </c>
      <c r="H22" s="356">
        <v>0</v>
      </c>
    </row>
    <row r="23" spans="1:37" s="42" customFormat="1" ht="31.5">
      <c r="A23" s="264" t="s">
        <v>234</v>
      </c>
      <c r="B23" s="320" t="s">
        <v>147</v>
      </c>
      <c r="C23" s="321" t="s">
        <v>153</v>
      </c>
      <c r="D23" s="347" t="s">
        <v>233</v>
      </c>
      <c r="E23" s="348" t="s">
        <v>199</v>
      </c>
      <c r="F23" s="324"/>
      <c r="G23" s="325">
        <f>+G24</f>
        <v>145.9</v>
      </c>
      <c r="H23" s="325">
        <f>+H24</f>
        <v>82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42" customFormat="1" ht="31.5">
      <c r="A24" s="265" t="s">
        <v>236</v>
      </c>
      <c r="B24" s="327" t="s">
        <v>147</v>
      </c>
      <c r="C24" s="328" t="s">
        <v>153</v>
      </c>
      <c r="D24" s="329" t="s">
        <v>235</v>
      </c>
      <c r="E24" s="330" t="s">
        <v>199</v>
      </c>
      <c r="F24" s="331"/>
      <c r="G24" s="332">
        <f>+G25</f>
        <v>145.9</v>
      </c>
      <c r="H24" s="332">
        <f>+H25</f>
        <v>82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8" s="41" customFormat="1" ht="31.5">
      <c r="A25" s="266" t="s">
        <v>206</v>
      </c>
      <c r="B25" s="334" t="s">
        <v>147</v>
      </c>
      <c r="C25" s="335" t="s">
        <v>153</v>
      </c>
      <c r="D25" s="336" t="s">
        <v>235</v>
      </c>
      <c r="E25" s="337" t="s">
        <v>205</v>
      </c>
      <c r="F25" s="338"/>
      <c r="G25" s="339">
        <f>SUM(G26:G27)</f>
        <v>145.9</v>
      </c>
      <c r="H25" s="339">
        <f>SUM(H26:H27)</f>
        <v>82</v>
      </c>
    </row>
    <row r="26" spans="1:8" s="41" customFormat="1" ht="82.5" customHeight="1">
      <c r="A26" s="132" t="s">
        <v>154</v>
      </c>
      <c r="B26" s="341" t="s">
        <v>147</v>
      </c>
      <c r="C26" s="342" t="s">
        <v>153</v>
      </c>
      <c r="D26" s="343" t="s">
        <v>235</v>
      </c>
      <c r="E26" s="344" t="s">
        <v>205</v>
      </c>
      <c r="F26" s="345" t="s">
        <v>149</v>
      </c>
      <c r="G26" s="346">
        <v>144.9</v>
      </c>
      <c r="H26" s="346">
        <v>81</v>
      </c>
    </row>
    <row r="27" spans="1:8" s="41" customFormat="1" ht="19.5">
      <c r="A27" s="132" t="s">
        <v>157</v>
      </c>
      <c r="B27" s="341" t="s">
        <v>147</v>
      </c>
      <c r="C27" s="342" t="s">
        <v>153</v>
      </c>
      <c r="D27" s="343" t="s">
        <v>235</v>
      </c>
      <c r="E27" s="344" t="s">
        <v>205</v>
      </c>
      <c r="F27" s="345" t="s">
        <v>158</v>
      </c>
      <c r="G27" s="346">
        <v>1</v>
      </c>
      <c r="H27" s="346">
        <v>1</v>
      </c>
    </row>
    <row r="28" spans="1:8" s="37" customFormat="1" ht="18.75" hidden="1">
      <c r="A28" s="263" t="s">
        <v>159</v>
      </c>
      <c r="B28" s="317" t="s">
        <v>147</v>
      </c>
      <c r="C28" s="313" t="s">
        <v>160</v>
      </c>
      <c r="D28" s="315"/>
      <c r="E28" s="316"/>
      <c r="F28" s="358"/>
      <c r="G28" s="318">
        <f>G29</f>
        <v>0</v>
      </c>
      <c r="H28" s="318">
        <f>H29</f>
        <v>0</v>
      </c>
    </row>
    <row r="29" spans="1:8" s="37" customFormat="1" ht="31.5" hidden="1">
      <c r="A29" s="563" t="s">
        <v>243</v>
      </c>
      <c r="B29" s="360" t="s">
        <v>147</v>
      </c>
      <c r="C29" s="361" t="s">
        <v>160</v>
      </c>
      <c r="D29" s="362" t="s">
        <v>242</v>
      </c>
      <c r="E29" s="363" t="s">
        <v>199</v>
      </c>
      <c r="F29" s="364"/>
      <c r="G29" s="365">
        <f>G30</f>
        <v>0</v>
      </c>
      <c r="H29" s="365">
        <f>H30</f>
        <v>0</v>
      </c>
    </row>
    <row r="30" spans="1:37" s="42" customFormat="1" ht="19.5" hidden="1">
      <c r="A30" s="265" t="s">
        <v>249</v>
      </c>
      <c r="B30" s="327" t="s">
        <v>147</v>
      </c>
      <c r="C30" s="328" t="s">
        <v>160</v>
      </c>
      <c r="D30" s="366" t="s">
        <v>248</v>
      </c>
      <c r="E30" s="367" t="s">
        <v>199</v>
      </c>
      <c r="F30" s="331"/>
      <c r="G30" s="332">
        <f>+G31</f>
        <v>0</v>
      </c>
      <c r="H30" s="332">
        <f>+H31</f>
        <v>0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s="42" customFormat="1" ht="19.5" hidden="1">
      <c r="A31" s="266" t="s">
        <v>251</v>
      </c>
      <c r="B31" s="334" t="s">
        <v>147</v>
      </c>
      <c r="C31" s="335" t="s">
        <v>160</v>
      </c>
      <c r="D31" s="368" t="s">
        <v>248</v>
      </c>
      <c r="E31" s="369" t="s">
        <v>250</v>
      </c>
      <c r="F31" s="338"/>
      <c r="G31" s="339">
        <f>+G32</f>
        <v>0</v>
      </c>
      <c r="H31" s="339">
        <f>+H32</f>
        <v>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8" s="37" customFormat="1" ht="31.5" hidden="1">
      <c r="A32" s="272" t="s">
        <v>155</v>
      </c>
      <c r="B32" s="341" t="s">
        <v>147</v>
      </c>
      <c r="C32" s="341" t="s">
        <v>160</v>
      </c>
      <c r="D32" s="371" t="s">
        <v>248</v>
      </c>
      <c r="E32" s="372" t="s">
        <v>250</v>
      </c>
      <c r="F32" s="341" t="s">
        <v>156</v>
      </c>
      <c r="G32" s="373"/>
      <c r="H32" s="373"/>
    </row>
    <row r="33" spans="1:8" s="27" customFormat="1" ht="18.75">
      <c r="A33" s="263" t="s">
        <v>162</v>
      </c>
      <c r="B33" s="313" t="s">
        <v>147</v>
      </c>
      <c r="C33" s="314" t="s">
        <v>163</v>
      </c>
      <c r="D33" s="374"/>
      <c r="E33" s="375"/>
      <c r="F33" s="317"/>
      <c r="G33" s="318">
        <f>SUM(G34,G38)</f>
        <v>243.10000000000002</v>
      </c>
      <c r="H33" s="318">
        <f>SUM(H34,H38)</f>
        <v>146.2</v>
      </c>
    </row>
    <row r="34" spans="1:8" s="43" customFormat="1" ht="31.5">
      <c r="A34" s="273" t="s">
        <v>238</v>
      </c>
      <c r="B34" s="360" t="s">
        <v>147</v>
      </c>
      <c r="C34" s="377">
        <v>13</v>
      </c>
      <c r="D34" s="378" t="s">
        <v>237</v>
      </c>
      <c r="E34" s="379" t="s">
        <v>199</v>
      </c>
      <c r="F34" s="380"/>
      <c r="G34" s="381">
        <f>+G35</f>
        <v>25.3</v>
      </c>
      <c r="H34" s="381">
        <f>+H35</f>
        <v>24.2</v>
      </c>
    </row>
    <row r="35" spans="1:8" s="27" customFormat="1" ht="31.5">
      <c r="A35" s="274" t="s">
        <v>362</v>
      </c>
      <c r="B35" s="564" t="s">
        <v>147</v>
      </c>
      <c r="C35" s="384">
        <v>13</v>
      </c>
      <c r="D35" s="385" t="s">
        <v>239</v>
      </c>
      <c r="E35" s="386" t="s">
        <v>199</v>
      </c>
      <c r="F35" s="383"/>
      <c r="G35" s="387">
        <f>G36</f>
        <v>25.3</v>
      </c>
      <c r="H35" s="387">
        <f>H36</f>
        <v>24.2</v>
      </c>
    </row>
    <row r="36" spans="1:8" s="27" customFormat="1" ht="31.5">
      <c r="A36" s="279" t="s">
        <v>241</v>
      </c>
      <c r="B36" s="551" t="s">
        <v>147</v>
      </c>
      <c r="C36" s="390">
        <v>13</v>
      </c>
      <c r="D36" s="391" t="s">
        <v>239</v>
      </c>
      <c r="E36" s="392" t="s">
        <v>240</v>
      </c>
      <c r="F36" s="393"/>
      <c r="G36" s="394">
        <f>G37</f>
        <v>25.3</v>
      </c>
      <c r="H36" s="394">
        <f>H37</f>
        <v>24.2</v>
      </c>
    </row>
    <row r="37" spans="1:8" s="27" customFormat="1" ht="31.5">
      <c r="A37" s="565" t="s">
        <v>155</v>
      </c>
      <c r="B37" s="399" t="s">
        <v>147</v>
      </c>
      <c r="C37" s="396">
        <v>13</v>
      </c>
      <c r="D37" s="397" t="s">
        <v>239</v>
      </c>
      <c r="E37" s="398" t="s">
        <v>240</v>
      </c>
      <c r="F37" s="399" t="s">
        <v>156</v>
      </c>
      <c r="G37" s="400">
        <v>25.3</v>
      </c>
      <c r="H37" s="400">
        <v>24.2</v>
      </c>
    </row>
    <row r="38" spans="1:8" s="27" customFormat="1" ht="31.5">
      <c r="A38" s="277" t="s">
        <v>243</v>
      </c>
      <c r="B38" s="402" t="s">
        <v>147</v>
      </c>
      <c r="C38" s="402" t="s">
        <v>163</v>
      </c>
      <c r="D38" s="403" t="s">
        <v>242</v>
      </c>
      <c r="E38" s="404" t="s">
        <v>199</v>
      </c>
      <c r="F38" s="401"/>
      <c r="G38" s="365">
        <f>+G39</f>
        <v>217.8</v>
      </c>
      <c r="H38" s="365">
        <f>+H39</f>
        <v>122</v>
      </c>
    </row>
    <row r="39" spans="1:8" s="27" customFormat="1" ht="16.5" customHeight="1">
      <c r="A39" s="278" t="s">
        <v>245</v>
      </c>
      <c r="B39" s="406" t="s">
        <v>147</v>
      </c>
      <c r="C39" s="406" t="s">
        <v>163</v>
      </c>
      <c r="D39" s="407" t="s">
        <v>244</v>
      </c>
      <c r="E39" s="386" t="s">
        <v>199</v>
      </c>
      <c r="F39" s="408"/>
      <c r="G39" s="387">
        <f>+G40+G44</f>
        <v>217.8</v>
      </c>
      <c r="H39" s="387">
        <f>+H40+H44</f>
        <v>122</v>
      </c>
    </row>
    <row r="40" spans="1:254" s="45" customFormat="1" ht="31.5">
      <c r="A40" s="279" t="s">
        <v>202</v>
      </c>
      <c r="B40" s="410" t="s">
        <v>147</v>
      </c>
      <c r="C40" s="410">
        <v>13</v>
      </c>
      <c r="D40" s="411" t="s">
        <v>244</v>
      </c>
      <c r="E40" s="412" t="s">
        <v>201</v>
      </c>
      <c r="F40" s="410"/>
      <c r="G40" s="413">
        <f>SUM(G41:G43)</f>
        <v>217.8</v>
      </c>
      <c r="H40" s="413">
        <f>SUM(H41:H43)</f>
        <v>122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</row>
    <row r="41" spans="1:254" s="45" customFormat="1" ht="81.75" customHeight="1">
      <c r="A41" s="133" t="s">
        <v>154</v>
      </c>
      <c r="B41" s="415" t="s">
        <v>147</v>
      </c>
      <c r="C41" s="415">
        <v>13</v>
      </c>
      <c r="D41" s="397" t="s">
        <v>244</v>
      </c>
      <c r="E41" s="398" t="s">
        <v>201</v>
      </c>
      <c r="F41" s="415" t="s">
        <v>149</v>
      </c>
      <c r="G41" s="416">
        <v>217.8</v>
      </c>
      <c r="H41" s="416">
        <v>122</v>
      </c>
      <c r="I41" s="47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</row>
    <row r="42" spans="1:254" s="45" customFormat="1" ht="31.5" hidden="1">
      <c r="A42" s="280" t="s">
        <v>155</v>
      </c>
      <c r="B42" s="415" t="s">
        <v>147</v>
      </c>
      <c r="C42" s="415">
        <v>13</v>
      </c>
      <c r="D42" s="397" t="s">
        <v>244</v>
      </c>
      <c r="E42" s="398" t="s">
        <v>201</v>
      </c>
      <c r="F42" s="415" t="s">
        <v>156</v>
      </c>
      <c r="G42" s="418">
        <v>0</v>
      </c>
      <c r="H42" s="418">
        <v>0</v>
      </c>
      <c r="I42" s="47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</row>
    <row r="43" spans="1:254" s="45" customFormat="1" ht="19.5" hidden="1">
      <c r="A43" s="133" t="s">
        <v>157</v>
      </c>
      <c r="B43" s="415" t="s">
        <v>147</v>
      </c>
      <c r="C43" s="415">
        <v>13</v>
      </c>
      <c r="D43" s="397" t="s">
        <v>244</v>
      </c>
      <c r="E43" s="398" t="s">
        <v>201</v>
      </c>
      <c r="F43" s="415" t="s">
        <v>158</v>
      </c>
      <c r="G43" s="416">
        <v>0</v>
      </c>
      <c r="H43" s="416">
        <v>0</v>
      </c>
      <c r="I43" s="47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</row>
    <row r="44" spans="1:254" s="45" customFormat="1" ht="31.5" hidden="1">
      <c r="A44" s="279" t="s">
        <v>354</v>
      </c>
      <c r="B44" s="420" t="s">
        <v>147</v>
      </c>
      <c r="C44" s="420">
        <v>13</v>
      </c>
      <c r="D44" s="421" t="s">
        <v>244</v>
      </c>
      <c r="E44" s="422" t="s">
        <v>352</v>
      </c>
      <c r="F44" s="423"/>
      <c r="G44" s="424">
        <f>SUM(G45)</f>
        <v>0</v>
      </c>
      <c r="H44" s="424">
        <f>SUM(H45)</f>
        <v>0</v>
      </c>
      <c r="I44" s="47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</row>
    <row r="45" spans="1:254" s="45" customFormat="1" ht="31.5" hidden="1">
      <c r="A45" s="280" t="s">
        <v>155</v>
      </c>
      <c r="B45" s="415" t="s">
        <v>147</v>
      </c>
      <c r="C45" s="415">
        <v>13</v>
      </c>
      <c r="D45" s="397" t="s">
        <v>244</v>
      </c>
      <c r="E45" s="398" t="s">
        <v>352</v>
      </c>
      <c r="F45" s="425" t="s">
        <v>156</v>
      </c>
      <c r="G45" s="416">
        <v>0</v>
      </c>
      <c r="H45" s="416">
        <v>0</v>
      </c>
      <c r="I45" s="47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</row>
    <row r="46" spans="1:8" s="27" customFormat="1" ht="18.75">
      <c r="A46" s="281" t="s">
        <v>166</v>
      </c>
      <c r="B46" s="427" t="s">
        <v>148</v>
      </c>
      <c r="C46" s="428"/>
      <c r="D46" s="429"/>
      <c r="E46" s="430"/>
      <c r="F46" s="431"/>
      <c r="G46" s="311">
        <f>+G47</f>
        <v>70.1</v>
      </c>
      <c r="H46" s="311">
        <f>+H47</f>
        <v>67</v>
      </c>
    </row>
    <row r="47" spans="1:8" s="27" customFormat="1" ht="19.5" customHeight="1">
      <c r="A47" s="282" t="s">
        <v>167</v>
      </c>
      <c r="B47" s="433" t="s">
        <v>148</v>
      </c>
      <c r="C47" s="433" t="s">
        <v>168</v>
      </c>
      <c r="D47" s="434"/>
      <c r="E47" s="435"/>
      <c r="F47" s="433"/>
      <c r="G47" s="318">
        <f aca="true" t="shared" si="1" ref="G47:H49">G48</f>
        <v>70.1</v>
      </c>
      <c r="H47" s="318">
        <f t="shared" si="1"/>
        <v>67</v>
      </c>
    </row>
    <row r="48" spans="1:8" s="43" customFormat="1" ht="31.5">
      <c r="A48" s="277" t="s">
        <v>243</v>
      </c>
      <c r="B48" s="402" t="s">
        <v>148</v>
      </c>
      <c r="C48" s="402" t="s">
        <v>168</v>
      </c>
      <c r="D48" s="403" t="s">
        <v>242</v>
      </c>
      <c r="E48" s="404" t="s">
        <v>199</v>
      </c>
      <c r="F48" s="401"/>
      <c r="G48" s="365">
        <f t="shared" si="1"/>
        <v>70.1</v>
      </c>
      <c r="H48" s="365">
        <f t="shared" si="1"/>
        <v>67</v>
      </c>
    </row>
    <row r="49" spans="1:8" s="27" customFormat="1" ht="18" customHeight="1">
      <c r="A49" s="278" t="s">
        <v>245</v>
      </c>
      <c r="B49" s="406" t="s">
        <v>148</v>
      </c>
      <c r="C49" s="406" t="s">
        <v>168</v>
      </c>
      <c r="D49" s="407" t="s">
        <v>244</v>
      </c>
      <c r="E49" s="386" t="s">
        <v>199</v>
      </c>
      <c r="F49" s="408"/>
      <c r="G49" s="387">
        <f t="shared" si="1"/>
        <v>70.1</v>
      </c>
      <c r="H49" s="387">
        <f t="shared" si="1"/>
        <v>67</v>
      </c>
    </row>
    <row r="50" spans="1:8" s="27" customFormat="1" ht="31.5">
      <c r="A50" s="283" t="s">
        <v>247</v>
      </c>
      <c r="B50" s="437" t="s">
        <v>148</v>
      </c>
      <c r="C50" s="437" t="s">
        <v>168</v>
      </c>
      <c r="D50" s="438" t="s">
        <v>244</v>
      </c>
      <c r="E50" s="392" t="s">
        <v>421</v>
      </c>
      <c r="F50" s="437"/>
      <c r="G50" s="394">
        <f>SUM(G51:G52)</f>
        <v>70.1</v>
      </c>
      <c r="H50" s="394">
        <f>SUM(H51:H52)</f>
        <v>67</v>
      </c>
    </row>
    <row r="51" spans="1:8" s="27" customFormat="1" ht="78.75" customHeight="1" hidden="1">
      <c r="A51" s="132" t="s">
        <v>154</v>
      </c>
      <c r="B51" s="341" t="s">
        <v>148</v>
      </c>
      <c r="C51" s="341" t="s">
        <v>168</v>
      </c>
      <c r="D51" s="439" t="s">
        <v>244</v>
      </c>
      <c r="E51" s="440" t="s">
        <v>246</v>
      </c>
      <c r="F51" s="341" t="s">
        <v>149</v>
      </c>
      <c r="G51" s="441">
        <v>0</v>
      </c>
      <c r="H51" s="441">
        <v>0</v>
      </c>
    </row>
    <row r="52" spans="1:8" s="27" customFormat="1" ht="31.5">
      <c r="A52" s="132" t="s">
        <v>155</v>
      </c>
      <c r="B52" s="341" t="s">
        <v>148</v>
      </c>
      <c r="C52" s="341" t="s">
        <v>168</v>
      </c>
      <c r="D52" s="439" t="s">
        <v>244</v>
      </c>
      <c r="E52" s="440" t="s">
        <v>421</v>
      </c>
      <c r="F52" s="341" t="s">
        <v>156</v>
      </c>
      <c r="G52" s="441">
        <v>70.1</v>
      </c>
      <c r="H52" s="441">
        <v>67</v>
      </c>
    </row>
    <row r="53" spans="1:8" s="48" customFormat="1" ht="33" customHeight="1" hidden="1">
      <c r="A53" s="262" t="s">
        <v>169</v>
      </c>
      <c r="B53" s="442" t="s">
        <v>168</v>
      </c>
      <c r="C53" s="442"/>
      <c r="D53" s="429"/>
      <c r="E53" s="430"/>
      <c r="F53" s="442"/>
      <c r="G53" s="443">
        <f>+G54+G59</f>
        <v>0</v>
      </c>
      <c r="H53" s="443">
        <f>+H54+H59</f>
        <v>0</v>
      </c>
    </row>
    <row r="54" spans="1:8" s="48" customFormat="1" ht="50.25" customHeight="1" hidden="1">
      <c r="A54" s="263" t="s">
        <v>170</v>
      </c>
      <c r="B54" s="444" t="s">
        <v>168</v>
      </c>
      <c r="C54" s="444" t="s">
        <v>171</v>
      </c>
      <c r="D54" s="434"/>
      <c r="E54" s="435"/>
      <c r="F54" s="313"/>
      <c r="G54" s="318">
        <f>G55</f>
        <v>0</v>
      </c>
      <c r="H54" s="318">
        <f>H55</f>
        <v>0</v>
      </c>
    </row>
    <row r="55" spans="1:8" s="49" customFormat="1" ht="94.5" hidden="1">
      <c r="A55" s="284" t="s">
        <v>379</v>
      </c>
      <c r="B55" s="446" t="s">
        <v>168</v>
      </c>
      <c r="C55" s="446" t="s">
        <v>171</v>
      </c>
      <c r="D55" s="403" t="s">
        <v>225</v>
      </c>
      <c r="E55" s="404" t="s">
        <v>199</v>
      </c>
      <c r="F55" s="446"/>
      <c r="G55" s="447">
        <f>+G56</f>
        <v>0</v>
      </c>
      <c r="H55" s="447">
        <f>+H56</f>
        <v>0</v>
      </c>
    </row>
    <row r="56" spans="1:8" s="48" customFormat="1" ht="126" hidden="1">
      <c r="A56" s="274" t="s">
        <v>367</v>
      </c>
      <c r="B56" s="448" t="s">
        <v>168</v>
      </c>
      <c r="C56" s="448" t="s">
        <v>171</v>
      </c>
      <c r="D56" s="407" t="s">
        <v>226</v>
      </c>
      <c r="E56" s="386" t="s">
        <v>199</v>
      </c>
      <c r="F56" s="448"/>
      <c r="G56" s="449">
        <f>+G57</f>
        <v>0</v>
      </c>
      <c r="H56" s="449">
        <f>+H57</f>
        <v>0</v>
      </c>
    </row>
    <row r="57" spans="1:8" s="27" customFormat="1" ht="66.75" customHeight="1" hidden="1">
      <c r="A57" s="279" t="s">
        <v>228</v>
      </c>
      <c r="B57" s="450" t="s">
        <v>168</v>
      </c>
      <c r="C57" s="450" t="s">
        <v>171</v>
      </c>
      <c r="D57" s="438" t="s">
        <v>226</v>
      </c>
      <c r="E57" s="392" t="s">
        <v>227</v>
      </c>
      <c r="F57" s="410"/>
      <c r="G57" s="394">
        <f>SUM(G58:G58)</f>
        <v>0</v>
      </c>
      <c r="H57" s="394">
        <f>SUM(H58:H58)</f>
        <v>0</v>
      </c>
    </row>
    <row r="58" spans="1:8" s="254" customFormat="1" ht="31.5" hidden="1">
      <c r="A58" s="132" t="s">
        <v>155</v>
      </c>
      <c r="B58" s="451" t="s">
        <v>168</v>
      </c>
      <c r="C58" s="451" t="s">
        <v>171</v>
      </c>
      <c r="D58" s="439" t="s">
        <v>226</v>
      </c>
      <c r="E58" s="440" t="s">
        <v>227</v>
      </c>
      <c r="F58" s="452" t="s">
        <v>156</v>
      </c>
      <c r="G58" s="356">
        <v>0</v>
      </c>
      <c r="H58" s="356">
        <v>0</v>
      </c>
    </row>
    <row r="59" spans="1:8" s="43" customFormat="1" ht="31.5" hidden="1">
      <c r="A59" s="282" t="s">
        <v>172</v>
      </c>
      <c r="B59" s="433" t="s">
        <v>168</v>
      </c>
      <c r="C59" s="433">
        <v>14</v>
      </c>
      <c r="D59" s="434"/>
      <c r="E59" s="435"/>
      <c r="F59" s="433"/>
      <c r="G59" s="318">
        <f aca="true" t="shared" si="2" ref="G59:H61">+G60</f>
        <v>0</v>
      </c>
      <c r="H59" s="318">
        <f t="shared" si="2"/>
        <v>0</v>
      </c>
    </row>
    <row r="60" spans="1:8" s="43" customFormat="1" ht="94.5" hidden="1">
      <c r="A60" s="284" t="s">
        <v>380</v>
      </c>
      <c r="B60" s="453" t="s">
        <v>168</v>
      </c>
      <c r="C60" s="453">
        <v>14</v>
      </c>
      <c r="D60" s="403" t="s">
        <v>225</v>
      </c>
      <c r="E60" s="404" t="s">
        <v>199</v>
      </c>
      <c r="F60" s="453"/>
      <c r="G60" s="365">
        <f t="shared" si="2"/>
        <v>0</v>
      </c>
      <c r="H60" s="365">
        <f t="shared" si="2"/>
        <v>0</v>
      </c>
    </row>
    <row r="61" spans="1:8" s="27" customFormat="1" ht="126" hidden="1">
      <c r="A61" s="274" t="s">
        <v>367</v>
      </c>
      <c r="B61" s="454" t="s">
        <v>168</v>
      </c>
      <c r="C61" s="454" t="s">
        <v>173</v>
      </c>
      <c r="D61" s="407" t="s">
        <v>226</v>
      </c>
      <c r="E61" s="386" t="s">
        <v>199</v>
      </c>
      <c r="F61" s="454"/>
      <c r="G61" s="387">
        <f t="shared" si="2"/>
        <v>0</v>
      </c>
      <c r="H61" s="387">
        <f t="shared" si="2"/>
        <v>0</v>
      </c>
    </row>
    <row r="62" spans="1:8" s="27" customFormat="1" ht="64.5" customHeight="1" hidden="1">
      <c r="A62" s="279" t="s">
        <v>228</v>
      </c>
      <c r="B62" s="437" t="s">
        <v>168</v>
      </c>
      <c r="C62" s="437">
        <v>14</v>
      </c>
      <c r="D62" s="438" t="s">
        <v>226</v>
      </c>
      <c r="E62" s="392" t="s">
        <v>227</v>
      </c>
      <c r="F62" s="410"/>
      <c r="G62" s="394">
        <f>G63</f>
        <v>0</v>
      </c>
      <c r="H62" s="394">
        <f>H63</f>
        <v>0</v>
      </c>
    </row>
    <row r="63" spans="1:8" s="27" customFormat="1" ht="31.5" hidden="1">
      <c r="A63" s="132" t="s">
        <v>155</v>
      </c>
      <c r="B63" s="455" t="s">
        <v>168</v>
      </c>
      <c r="C63" s="455">
        <v>14</v>
      </c>
      <c r="D63" s="439" t="s">
        <v>226</v>
      </c>
      <c r="E63" s="440" t="s">
        <v>227</v>
      </c>
      <c r="F63" s="341" t="s">
        <v>156</v>
      </c>
      <c r="G63" s="441">
        <v>0</v>
      </c>
      <c r="H63" s="441">
        <v>0</v>
      </c>
    </row>
    <row r="64" spans="1:8" s="27" customFormat="1" ht="18.75">
      <c r="A64" s="262" t="s">
        <v>174</v>
      </c>
      <c r="B64" s="306" t="s">
        <v>153</v>
      </c>
      <c r="C64" s="456"/>
      <c r="D64" s="456"/>
      <c r="E64" s="457"/>
      <c r="F64" s="310"/>
      <c r="G64" s="311">
        <f>+G65</f>
        <v>18.6</v>
      </c>
      <c r="H64" s="311">
        <f>+H65</f>
        <v>15</v>
      </c>
    </row>
    <row r="65" spans="1:8" s="27" customFormat="1" ht="18.75">
      <c r="A65" s="285" t="s">
        <v>175</v>
      </c>
      <c r="B65" s="459" t="s">
        <v>153</v>
      </c>
      <c r="C65" s="460">
        <v>12</v>
      </c>
      <c r="D65" s="461"/>
      <c r="E65" s="462"/>
      <c r="F65" s="463"/>
      <c r="G65" s="464">
        <f>SUM(G70,G66)</f>
        <v>18.6</v>
      </c>
      <c r="H65" s="464">
        <f>SUM(H70,H66)</f>
        <v>15</v>
      </c>
    </row>
    <row r="66" spans="1:37" s="42" customFormat="1" ht="78.75" hidden="1">
      <c r="A66" s="264" t="s">
        <v>381</v>
      </c>
      <c r="B66" s="320" t="s">
        <v>153</v>
      </c>
      <c r="C66" s="321" t="s">
        <v>176</v>
      </c>
      <c r="D66" s="322" t="s">
        <v>342</v>
      </c>
      <c r="E66" s="323" t="s">
        <v>199</v>
      </c>
      <c r="F66" s="324"/>
      <c r="G66" s="325">
        <f>SUM(G67)</f>
        <v>0</v>
      </c>
      <c r="H66" s="325">
        <f>SUM(H67)</f>
        <v>0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</row>
    <row r="67" spans="1:247" s="41" customFormat="1" ht="110.25" hidden="1">
      <c r="A67" s="286" t="s">
        <v>382</v>
      </c>
      <c r="B67" s="327" t="s">
        <v>153</v>
      </c>
      <c r="C67" s="328" t="s">
        <v>176</v>
      </c>
      <c r="D67" s="466" t="s">
        <v>343</v>
      </c>
      <c r="E67" s="467" t="s">
        <v>199</v>
      </c>
      <c r="F67" s="468"/>
      <c r="G67" s="469">
        <f>SUM(G68)</f>
        <v>0</v>
      </c>
      <c r="H67" s="469">
        <f>SUM(H68)</f>
        <v>0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</row>
    <row r="68" spans="1:247" s="51" customFormat="1" ht="47.25" hidden="1">
      <c r="A68" s="287" t="s">
        <v>345</v>
      </c>
      <c r="B68" s="334" t="s">
        <v>153</v>
      </c>
      <c r="C68" s="335" t="s">
        <v>176</v>
      </c>
      <c r="D68" s="471" t="s">
        <v>343</v>
      </c>
      <c r="E68" s="472" t="s">
        <v>344</v>
      </c>
      <c r="F68" s="473"/>
      <c r="G68" s="339">
        <f>+G69</f>
        <v>0</v>
      </c>
      <c r="H68" s="339">
        <f>+H69</f>
        <v>0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</row>
    <row r="69" spans="1:248" s="39" customFormat="1" ht="31.5" hidden="1">
      <c r="A69" s="132" t="s">
        <v>155</v>
      </c>
      <c r="B69" s="474" t="s">
        <v>153</v>
      </c>
      <c r="C69" s="475" t="s">
        <v>176</v>
      </c>
      <c r="D69" s="476" t="s">
        <v>343</v>
      </c>
      <c r="E69" s="477" t="s">
        <v>344</v>
      </c>
      <c r="F69" s="478" t="s">
        <v>156</v>
      </c>
      <c r="G69" s="479">
        <v>0</v>
      </c>
      <c r="H69" s="479">
        <v>0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</row>
    <row r="70" spans="1:37" s="42" customFormat="1" ht="78.75">
      <c r="A70" s="264" t="s">
        <v>371</v>
      </c>
      <c r="B70" s="320" t="s">
        <v>153</v>
      </c>
      <c r="C70" s="321" t="s">
        <v>176</v>
      </c>
      <c r="D70" s="322" t="s">
        <v>164</v>
      </c>
      <c r="E70" s="323" t="s">
        <v>199</v>
      </c>
      <c r="F70" s="324"/>
      <c r="G70" s="325">
        <f>+G71+G67</f>
        <v>18.6</v>
      </c>
      <c r="H70" s="325">
        <f>+H71+H67</f>
        <v>15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</row>
    <row r="71" spans="1:247" s="41" customFormat="1" ht="95.25" customHeight="1">
      <c r="A71" s="286" t="s">
        <v>383</v>
      </c>
      <c r="B71" s="327" t="s">
        <v>153</v>
      </c>
      <c r="C71" s="328" t="s">
        <v>176</v>
      </c>
      <c r="D71" s="466" t="s">
        <v>210</v>
      </c>
      <c r="E71" s="467" t="s">
        <v>199</v>
      </c>
      <c r="F71" s="468"/>
      <c r="G71" s="469">
        <f>+G72</f>
        <v>18.6</v>
      </c>
      <c r="H71" s="469">
        <f>+H72</f>
        <v>15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</row>
    <row r="72" spans="1:247" s="41" customFormat="1" ht="19.5">
      <c r="A72" s="287" t="s">
        <v>211</v>
      </c>
      <c r="B72" s="334" t="s">
        <v>153</v>
      </c>
      <c r="C72" s="335" t="s">
        <v>176</v>
      </c>
      <c r="D72" s="471" t="s">
        <v>210</v>
      </c>
      <c r="E72" s="472" t="s">
        <v>341</v>
      </c>
      <c r="F72" s="473"/>
      <c r="G72" s="339">
        <f>+G73</f>
        <v>18.6</v>
      </c>
      <c r="H72" s="339">
        <f>+H73</f>
        <v>15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</row>
    <row r="73" spans="1:247" s="41" customFormat="1" ht="31.5">
      <c r="A73" s="132" t="s">
        <v>155</v>
      </c>
      <c r="B73" s="474" t="s">
        <v>153</v>
      </c>
      <c r="C73" s="475" t="s">
        <v>176</v>
      </c>
      <c r="D73" s="476" t="s">
        <v>210</v>
      </c>
      <c r="E73" s="477" t="s">
        <v>341</v>
      </c>
      <c r="F73" s="478" t="s">
        <v>156</v>
      </c>
      <c r="G73" s="479">
        <v>18.6</v>
      </c>
      <c r="H73" s="479">
        <v>15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</row>
    <row r="74" spans="1:8" s="43" customFormat="1" ht="19.5" customHeight="1">
      <c r="A74" s="281" t="s">
        <v>177</v>
      </c>
      <c r="B74" s="427" t="s">
        <v>178</v>
      </c>
      <c r="C74" s="427"/>
      <c r="D74" s="480"/>
      <c r="E74" s="481"/>
      <c r="F74" s="427"/>
      <c r="G74" s="482">
        <f>SUM(G75)</f>
        <v>15</v>
      </c>
      <c r="H74" s="482">
        <f>SUM(H75)</f>
        <v>10</v>
      </c>
    </row>
    <row r="75" spans="1:8" s="27" customFormat="1" ht="18.75">
      <c r="A75" s="282" t="s">
        <v>179</v>
      </c>
      <c r="B75" s="433" t="s">
        <v>178</v>
      </c>
      <c r="C75" s="433" t="s">
        <v>168</v>
      </c>
      <c r="D75" s="483"/>
      <c r="E75" s="484"/>
      <c r="F75" s="433"/>
      <c r="G75" s="485">
        <f>+G76</f>
        <v>15</v>
      </c>
      <c r="H75" s="485">
        <f>+H76</f>
        <v>10</v>
      </c>
    </row>
    <row r="76" spans="1:37" s="54" customFormat="1" ht="78.75">
      <c r="A76" s="288" t="s">
        <v>384</v>
      </c>
      <c r="B76" s="453" t="s">
        <v>178</v>
      </c>
      <c r="C76" s="487" t="s">
        <v>168</v>
      </c>
      <c r="D76" s="488" t="s">
        <v>212</v>
      </c>
      <c r="E76" s="489" t="s">
        <v>199</v>
      </c>
      <c r="F76" s="490"/>
      <c r="G76" s="491">
        <f>+G77</f>
        <v>15</v>
      </c>
      <c r="H76" s="491">
        <f>+H77</f>
        <v>10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s="42" customFormat="1" ht="96.75" customHeight="1">
      <c r="A77" s="265" t="s">
        <v>385</v>
      </c>
      <c r="B77" s="327" t="s">
        <v>178</v>
      </c>
      <c r="C77" s="328" t="s">
        <v>168</v>
      </c>
      <c r="D77" s="493" t="s">
        <v>213</v>
      </c>
      <c r="E77" s="494" t="s">
        <v>199</v>
      </c>
      <c r="F77" s="331"/>
      <c r="G77" s="332">
        <f>+G78+G80</f>
        <v>15</v>
      </c>
      <c r="H77" s="332">
        <f>+H78+H80</f>
        <v>10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</row>
    <row r="78" spans="1:8" s="41" customFormat="1" ht="19.5">
      <c r="A78" s="266" t="s">
        <v>215</v>
      </c>
      <c r="B78" s="334" t="s">
        <v>178</v>
      </c>
      <c r="C78" s="335" t="s">
        <v>168</v>
      </c>
      <c r="D78" s="495" t="s">
        <v>213</v>
      </c>
      <c r="E78" s="496" t="s">
        <v>214</v>
      </c>
      <c r="F78" s="338"/>
      <c r="G78" s="339">
        <f>SUM(G79)</f>
        <v>15</v>
      </c>
      <c r="H78" s="339">
        <f>SUM(H79)</f>
        <v>10</v>
      </c>
    </row>
    <row r="79" spans="1:8" s="41" customFormat="1" ht="31.5">
      <c r="A79" s="289" t="s">
        <v>155</v>
      </c>
      <c r="B79" s="474" t="s">
        <v>178</v>
      </c>
      <c r="C79" s="475" t="s">
        <v>168</v>
      </c>
      <c r="D79" s="497" t="s">
        <v>213</v>
      </c>
      <c r="E79" s="498" t="s">
        <v>214</v>
      </c>
      <c r="F79" s="345" t="s">
        <v>156</v>
      </c>
      <c r="G79" s="346">
        <v>15</v>
      </c>
      <c r="H79" s="346">
        <v>10</v>
      </c>
    </row>
    <row r="80" spans="1:37" s="42" customFormat="1" ht="19.5" hidden="1">
      <c r="A80" s="266" t="s">
        <v>217</v>
      </c>
      <c r="B80" s="334"/>
      <c r="C80" s="335"/>
      <c r="D80" s="368" t="s">
        <v>213</v>
      </c>
      <c r="E80" s="369" t="s">
        <v>216</v>
      </c>
      <c r="F80" s="338"/>
      <c r="G80" s="339">
        <f>SUM(G81)</f>
        <v>0</v>
      </c>
      <c r="H80" s="339">
        <f>SUM(H81)</f>
        <v>0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</row>
    <row r="81" spans="1:8" s="41" customFormat="1" ht="31.5" hidden="1">
      <c r="A81" s="289" t="s">
        <v>155</v>
      </c>
      <c r="B81" s="474" t="s">
        <v>178</v>
      </c>
      <c r="C81" s="475" t="s">
        <v>168</v>
      </c>
      <c r="D81" s="497" t="s">
        <v>213</v>
      </c>
      <c r="E81" s="498" t="s">
        <v>216</v>
      </c>
      <c r="F81" s="345" t="s">
        <v>156</v>
      </c>
      <c r="G81" s="346">
        <v>0</v>
      </c>
      <c r="H81" s="346">
        <v>0</v>
      </c>
    </row>
    <row r="82" spans="1:8" s="41" customFormat="1" ht="19.5" hidden="1">
      <c r="A82" s="290" t="s">
        <v>188</v>
      </c>
      <c r="B82" s="501" t="s">
        <v>160</v>
      </c>
      <c r="C82" s="502"/>
      <c r="D82" s="503"/>
      <c r="E82" s="504"/>
      <c r="F82" s="505"/>
      <c r="G82" s="506">
        <f aca="true" t="shared" si="3" ref="G82:H86">+G83</f>
        <v>0</v>
      </c>
      <c r="H82" s="506">
        <f t="shared" si="3"/>
        <v>0</v>
      </c>
    </row>
    <row r="83" spans="1:8" s="41" customFormat="1" ht="19.5" hidden="1">
      <c r="A83" s="291" t="s">
        <v>189</v>
      </c>
      <c r="B83" s="459" t="s">
        <v>160</v>
      </c>
      <c r="C83" s="460" t="s">
        <v>160</v>
      </c>
      <c r="D83" s="508"/>
      <c r="E83" s="509"/>
      <c r="F83" s="510"/>
      <c r="G83" s="464">
        <f t="shared" si="3"/>
        <v>0</v>
      </c>
      <c r="H83" s="464">
        <f t="shared" si="3"/>
        <v>0</v>
      </c>
    </row>
    <row r="84" spans="1:8" s="41" customFormat="1" ht="98.25" customHeight="1" hidden="1">
      <c r="A84" s="292" t="s">
        <v>346</v>
      </c>
      <c r="B84" s="446" t="s">
        <v>160</v>
      </c>
      <c r="C84" s="512" t="s">
        <v>160</v>
      </c>
      <c r="D84" s="347" t="s">
        <v>218</v>
      </c>
      <c r="E84" s="348" t="s">
        <v>199</v>
      </c>
      <c r="F84" s="513"/>
      <c r="G84" s="447">
        <f t="shared" si="3"/>
        <v>0</v>
      </c>
      <c r="H84" s="447">
        <f t="shared" si="3"/>
        <v>0</v>
      </c>
    </row>
    <row r="85" spans="1:8" s="41" customFormat="1" ht="110.25" hidden="1">
      <c r="A85" s="293" t="s">
        <v>347</v>
      </c>
      <c r="B85" s="448" t="s">
        <v>160</v>
      </c>
      <c r="C85" s="515" t="s">
        <v>160</v>
      </c>
      <c r="D85" s="516" t="s">
        <v>190</v>
      </c>
      <c r="E85" s="330" t="s">
        <v>199</v>
      </c>
      <c r="F85" s="517"/>
      <c r="G85" s="449">
        <f t="shared" si="3"/>
        <v>0</v>
      </c>
      <c r="H85" s="449">
        <f t="shared" si="3"/>
        <v>0</v>
      </c>
    </row>
    <row r="86" spans="1:8" s="41" customFormat="1" ht="19.5" hidden="1">
      <c r="A86" s="275" t="s">
        <v>220</v>
      </c>
      <c r="B86" s="410" t="s">
        <v>160</v>
      </c>
      <c r="C86" s="519" t="s">
        <v>160</v>
      </c>
      <c r="D86" s="520" t="s">
        <v>190</v>
      </c>
      <c r="E86" s="337" t="s">
        <v>219</v>
      </c>
      <c r="F86" s="423"/>
      <c r="G86" s="413">
        <f t="shared" si="3"/>
        <v>0</v>
      </c>
      <c r="H86" s="413">
        <f t="shared" si="3"/>
        <v>0</v>
      </c>
    </row>
    <row r="87" spans="1:8" s="41" customFormat="1" ht="31.5" hidden="1">
      <c r="A87" s="289" t="s">
        <v>155</v>
      </c>
      <c r="B87" s="452" t="s">
        <v>160</v>
      </c>
      <c r="C87" s="521" t="s">
        <v>160</v>
      </c>
      <c r="D87" s="522" t="s">
        <v>190</v>
      </c>
      <c r="E87" s="344" t="s">
        <v>219</v>
      </c>
      <c r="F87" s="523" t="s">
        <v>156</v>
      </c>
      <c r="G87" s="418"/>
      <c r="H87" s="418"/>
    </row>
    <row r="88" spans="1:8" s="27" customFormat="1" ht="18.75">
      <c r="A88" s="262" t="s">
        <v>180</v>
      </c>
      <c r="B88" s="306" t="s">
        <v>181</v>
      </c>
      <c r="C88" s="306"/>
      <c r="D88" s="480"/>
      <c r="E88" s="481"/>
      <c r="F88" s="306"/>
      <c r="G88" s="311">
        <f aca="true" t="shared" si="4" ref="G88:H90">+G89</f>
        <v>192.8</v>
      </c>
      <c r="H88" s="311">
        <f t="shared" si="4"/>
        <v>122.8</v>
      </c>
    </row>
    <row r="89" spans="1:8" s="27" customFormat="1" ht="18.75">
      <c r="A89" s="263" t="s">
        <v>182</v>
      </c>
      <c r="B89" s="313" t="s">
        <v>181</v>
      </c>
      <c r="C89" s="313" t="s">
        <v>147</v>
      </c>
      <c r="D89" s="374"/>
      <c r="E89" s="375"/>
      <c r="F89" s="313"/>
      <c r="G89" s="318">
        <f t="shared" si="4"/>
        <v>192.8</v>
      </c>
      <c r="H89" s="318">
        <f t="shared" si="4"/>
        <v>122.8</v>
      </c>
    </row>
    <row r="90" spans="1:8" s="27" customFormat="1" ht="64.5" customHeight="1">
      <c r="A90" s="284" t="s">
        <v>386</v>
      </c>
      <c r="B90" s="446" t="s">
        <v>181</v>
      </c>
      <c r="C90" s="446" t="s">
        <v>147</v>
      </c>
      <c r="D90" s="403" t="s">
        <v>198</v>
      </c>
      <c r="E90" s="404" t="s">
        <v>199</v>
      </c>
      <c r="F90" s="524"/>
      <c r="G90" s="365">
        <f t="shared" si="4"/>
        <v>192.8</v>
      </c>
      <c r="H90" s="365">
        <f t="shared" si="4"/>
        <v>122.8</v>
      </c>
    </row>
    <row r="91" spans="1:8" s="27" customFormat="1" ht="63">
      <c r="A91" s="274" t="s">
        <v>375</v>
      </c>
      <c r="B91" s="448" t="s">
        <v>181</v>
      </c>
      <c r="C91" s="448" t="s">
        <v>147</v>
      </c>
      <c r="D91" s="526" t="s">
        <v>200</v>
      </c>
      <c r="E91" s="527" t="s">
        <v>199</v>
      </c>
      <c r="F91" s="448"/>
      <c r="G91" s="387">
        <f>G92+G96</f>
        <v>192.8</v>
      </c>
      <c r="H91" s="387">
        <f>H92+H96</f>
        <v>122.8</v>
      </c>
    </row>
    <row r="92" spans="1:8" s="27" customFormat="1" ht="31.5">
      <c r="A92" s="279" t="s">
        <v>202</v>
      </c>
      <c r="B92" s="410" t="s">
        <v>181</v>
      </c>
      <c r="C92" s="519" t="s">
        <v>147</v>
      </c>
      <c r="D92" s="438" t="s">
        <v>200</v>
      </c>
      <c r="E92" s="529" t="s">
        <v>201</v>
      </c>
      <c r="F92" s="423"/>
      <c r="G92" s="394">
        <f>SUM(G93:G95)</f>
        <v>192.8</v>
      </c>
      <c r="H92" s="394">
        <f>SUM(H93:H95)</f>
        <v>122.8</v>
      </c>
    </row>
    <row r="93" spans="1:8" s="27" customFormat="1" ht="66.75" customHeight="1">
      <c r="A93" s="133" t="s">
        <v>154</v>
      </c>
      <c r="B93" s="341" t="s">
        <v>181</v>
      </c>
      <c r="C93" s="341" t="s">
        <v>147</v>
      </c>
      <c r="D93" s="439" t="s">
        <v>200</v>
      </c>
      <c r="E93" s="530" t="s">
        <v>201</v>
      </c>
      <c r="F93" s="341" t="s">
        <v>149</v>
      </c>
      <c r="G93" s="441">
        <v>170</v>
      </c>
      <c r="H93" s="441">
        <v>100</v>
      </c>
    </row>
    <row r="94" spans="1:8" s="27" customFormat="1" ht="31.5">
      <c r="A94" s="280" t="s">
        <v>155</v>
      </c>
      <c r="B94" s="341" t="s">
        <v>181</v>
      </c>
      <c r="C94" s="341" t="s">
        <v>147</v>
      </c>
      <c r="D94" s="439" t="s">
        <v>200</v>
      </c>
      <c r="E94" s="530" t="s">
        <v>201</v>
      </c>
      <c r="F94" s="341" t="s">
        <v>156</v>
      </c>
      <c r="G94" s="441">
        <v>18</v>
      </c>
      <c r="H94" s="441">
        <v>18</v>
      </c>
    </row>
    <row r="95" spans="1:8" s="27" customFormat="1" ht="18.75">
      <c r="A95" s="280" t="s">
        <v>157</v>
      </c>
      <c r="B95" s="341" t="s">
        <v>181</v>
      </c>
      <c r="C95" s="341" t="s">
        <v>147</v>
      </c>
      <c r="D95" s="439" t="s">
        <v>200</v>
      </c>
      <c r="E95" s="530" t="s">
        <v>201</v>
      </c>
      <c r="F95" s="341" t="s">
        <v>158</v>
      </c>
      <c r="G95" s="441">
        <v>4.8</v>
      </c>
      <c r="H95" s="441">
        <v>4.8</v>
      </c>
    </row>
    <row r="96" spans="1:37" s="257" customFormat="1" ht="31.5" hidden="1">
      <c r="A96" s="294" t="s">
        <v>204</v>
      </c>
      <c r="B96" s="532" t="s">
        <v>181</v>
      </c>
      <c r="C96" s="533" t="s">
        <v>147</v>
      </c>
      <c r="D96" s="534" t="s">
        <v>200</v>
      </c>
      <c r="E96" s="535" t="s">
        <v>203</v>
      </c>
      <c r="F96" s="536"/>
      <c r="G96" s="537">
        <f>+G97</f>
        <v>0</v>
      </c>
      <c r="H96" s="537">
        <f>+H97</f>
        <v>0</v>
      </c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</row>
    <row r="97" spans="1:37" s="257" customFormat="1" ht="31.5" hidden="1">
      <c r="A97" s="280" t="s">
        <v>155</v>
      </c>
      <c r="B97" s="539" t="s">
        <v>181</v>
      </c>
      <c r="C97" s="539" t="s">
        <v>147</v>
      </c>
      <c r="D97" s="540" t="s">
        <v>200</v>
      </c>
      <c r="E97" s="541" t="s">
        <v>203</v>
      </c>
      <c r="F97" s="539" t="s">
        <v>156</v>
      </c>
      <c r="G97" s="542">
        <v>0</v>
      </c>
      <c r="H97" s="542">
        <v>0</v>
      </c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</row>
    <row r="98" spans="1:8" s="27" customFormat="1" ht="18.75" hidden="1">
      <c r="A98" s="262" t="s">
        <v>183</v>
      </c>
      <c r="B98" s="305">
        <v>10</v>
      </c>
      <c r="C98" s="305"/>
      <c r="D98" s="480"/>
      <c r="E98" s="481"/>
      <c r="F98" s="306"/>
      <c r="G98" s="311">
        <f>+G99</f>
        <v>0</v>
      </c>
      <c r="H98" s="311">
        <f>+H99</f>
        <v>0</v>
      </c>
    </row>
    <row r="99" spans="1:8" s="27" customFormat="1" ht="18.75" hidden="1">
      <c r="A99" s="263" t="s">
        <v>184</v>
      </c>
      <c r="B99" s="432">
        <v>10</v>
      </c>
      <c r="C99" s="433" t="s">
        <v>147</v>
      </c>
      <c r="D99" s="374"/>
      <c r="E99" s="375"/>
      <c r="F99" s="433"/>
      <c r="G99" s="318">
        <f aca="true" t="shared" si="5" ref="G99:H102">G100</f>
        <v>0</v>
      </c>
      <c r="H99" s="318">
        <f t="shared" si="5"/>
        <v>0</v>
      </c>
    </row>
    <row r="100" spans="1:8" s="27" customFormat="1" ht="63" hidden="1">
      <c r="A100" s="295" t="s">
        <v>348</v>
      </c>
      <c r="B100" s="544">
        <v>10</v>
      </c>
      <c r="C100" s="545" t="s">
        <v>147</v>
      </c>
      <c r="D100" s="403" t="s">
        <v>207</v>
      </c>
      <c r="E100" s="404" t="s">
        <v>199</v>
      </c>
      <c r="F100" s="364"/>
      <c r="G100" s="365">
        <f t="shared" si="5"/>
        <v>0</v>
      </c>
      <c r="H100" s="365">
        <f t="shared" si="5"/>
        <v>0</v>
      </c>
    </row>
    <row r="101" spans="1:8" s="27" customFormat="1" ht="94.5" hidden="1">
      <c r="A101" s="296" t="s">
        <v>349</v>
      </c>
      <c r="B101" s="384">
        <v>10</v>
      </c>
      <c r="C101" s="548" t="s">
        <v>147</v>
      </c>
      <c r="D101" s="526" t="s">
        <v>208</v>
      </c>
      <c r="E101" s="527" t="s">
        <v>199</v>
      </c>
      <c r="F101" s="549"/>
      <c r="G101" s="387">
        <f t="shared" si="5"/>
        <v>0</v>
      </c>
      <c r="H101" s="387">
        <f t="shared" si="5"/>
        <v>0</v>
      </c>
    </row>
    <row r="102" spans="1:8" s="27" customFormat="1" ht="31.5" hidden="1">
      <c r="A102" s="283" t="s">
        <v>185</v>
      </c>
      <c r="B102" s="550">
        <v>10</v>
      </c>
      <c r="C102" s="551" t="s">
        <v>147</v>
      </c>
      <c r="D102" s="552" t="s">
        <v>208</v>
      </c>
      <c r="E102" s="412" t="s">
        <v>209</v>
      </c>
      <c r="F102" s="393"/>
      <c r="G102" s="394">
        <f t="shared" si="5"/>
        <v>0</v>
      </c>
      <c r="H102" s="394">
        <f t="shared" si="5"/>
        <v>0</v>
      </c>
    </row>
    <row r="103" spans="1:8" s="27" customFormat="1" ht="18.75" hidden="1">
      <c r="A103" s="133" t="s">
        <v>186</v>
      </c>
      <c r="B103" s="566">
        <v>10</v>
      </c>
      <c r="C103" s="399" t="s">
        <v>147</v>
      </c>
      <c r="D103" s="554" t="s">
        <v>208</v>
      </c>
      <c r="E103" s="398" t="s">
        <v>209</v>
      </c>
      <c r="F103" s="555" t="s">
        <v>187</v>
      </c>
      <c r="G103" s="441"/>
      <c r="H103" s="441"/>
    </row>
    <row r="104" spans="1:37" s="38" customFormat="1" ht="18.75" hidden="1">
      <c r="A104" s="297" t="s">
        <v>191</v>
      </c>
      <c r="B104" s="556">
        <v>11</v>
      </c>
      <c r="C104" s="502"/>
      <c r="D104" s="557"/>
      <c r="E104" s="558"/>
      <c r="F104" s="505"/>
      <c r="G104" s="506">
        <f aca="true" t="shared" si="6" ref="G104:H108">+G105</f>
        <v>0</v>
      </c>
      <c r="H104" s="506">
        <f t="shared" si="6"/>
        <v>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s="38" customFormat="1" ht="18.75" hidden="1">
      <c r="A105" s="285" t="s">
        <v>192</v>
      </c>
      <c r="B105" s="458">
        <v>11</v>
      </c>
      <c r="C105" s="460" t="s">
        <v>148</v>
      </c>
      <c r="D105" s="559"/>
      <c r="E105" s="560"/>
      <c r="F105" s="510"/>
      <c r="G105" s="464">
        <f t="shared" si="6"/>
        <v>0</v>
      </c>
      <c r="H105" s="464">
        <f t="shared" si="6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s="56" customFormat="1" ht="99" customHeight="1" hidden="1">
      <c r="A106" s="292" t="s">
        <v>387</v>
      </c>
      <c r="B106" s="446" t="s">
        <v>193</v>
      </c>
      <c r="C106" s="512" t="s">
        <v>148</v>
      </c>
      <c r="D106" s="561" t="s">
        <v>218</v>
      </c>
      <c r="E106" s="348" t="s">
        <v>199</v>
      </c>
      <c r="F106" s="513"/>
      <c r="G106" s="447">
        <f t="shared" si="6"/>
        <v>0</v>
      </c>
      <c r="H106" s="447">
        <f t="shared" si="6"/>
        <v>0</v>
      </c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</row>
    <row r="107" spans="1:37" s="38" customFormat="1" ht="110.25" hidden="1">
      <c r="A107" s="274" t="s">
        <v>376</v>
      </c>
      <c r="B107" s="448" t="s">
        <v>193</v>
      </c>
      <c r="C107" s="515" t="s">
        <v>148</v>
      </c>
      <c r="D107" s="516" t="s">
        <v>194</v>
      </c>
      <c r="E107" s="330" t="s">
        <v>199</v>
      </c>
      <c r="F107" s="517"/>
      <c r="G107" s="449">
        <f t="shared" si="6"/>
        <v>0</v>
      </c>
      <c r="H107" s="449">
        <f t="shared" si="6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s="38" customFormat="1" ht="78.75" customHeight="1" hidden="1">
      <c r="A108" s="279" t="s">
        <v>350</v>
      </c>
      <c r="B108" s="410" t="s">
        <v>193</v>
      </c>
      <c r="C108" s="519" t="s">
        <v>148</v>
      </c>
      <c r="D108" s="520" t="s">
        <v>194</v>
      </c>
      <c r="E108" s="337" t="s">
        <v>221</v>
      </c>
      <c r="F108" s="423"/>
      <c r="G108" s="413">
        <f t="shared" si="6"/>
        <v>0</v>
      </c>
      <c r="H108" s="413">
        <f t="shared" si="6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</row>
    <row r="109" spans="1:37" s="38" customFormat="1" ht="31.5" hidden="1">
      <c r="A109" s="565" t="s">
        <v>155</v>
      </c>
      <c r="B109" s="603" t="s">
        <v>193</v>
      </c>
      <c r="C109" s="604" t="s">
        <v>148</v>
      </c>
      <c r="D109" s="590" t="s">
        <v>194</v>
      </c>
      <c r="E109" s="605" t="s">
        <v>221</v>
      </c>
      <c r="F109" s="606" t="s">
        <v>156</v>
      </c>
      <c r="G109" s="607">
        <v>0</v>
      </c>
      <c r="H109" s="607"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</row>
    <row r="110" spans="1:37" s="38" customFormat="1" ht="18.75">
      <c r="A110" s="608" t="s">
        <v>416</v>
      </c>
      <c r="B110" s="1519"/>
      <c r="C110" s="1520"/>
      <c r="D110" s="1520"/>
      <c r="E110" s="1520"/>
      <c r="F110" s="1521"/>
      <c r="G110" s="609">
        <v>18.9</v>
      </c>
      <c r="H110" s="610">
        <v>24.5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1:37" s="38" customFormat="1" ht="18.75">
      <c r="A111" s="6"/>
      <c r="B111" s="7"/>
      <c r="C111" s="57"/>
      <c r="D111" s="58"/>
      <c r="E111" s="59"/>
      <c r="F111" s="7"/>
      <c r="G111" s="60"/>
      <c r="H111" s="29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  <row r="112" spans="1:37" s="38" customFormat="1" ht="18.75">
      <c r="A112" s="6"/>
      <c r="B112" s="7"/>
      <c r="C112" s="57"/>
      <c r="D112" s="58"/>
      <c r="E112" s="59"/>
      <c r="F112" s="7"/>
      <c r="G112" s="60"/>
      <c r="H112" s="29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1:37" s="38" customFormat="1" ht="18.75">
      <c r="A113" s="6"/>
      <c r="B113" s="7"/>
      <c r="C113" s="57"/>
      <c r="D113" s="58"/>
      <c r="E113" s="59"/>
      <c r="F113" s="7"/>
      <c r="G113" s="60"/>
      <c r="H113" s="29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1:37" s="38" customFormat="1" ht="18.75">
      <c r="A114" s="6"/>
      <c r="B114" s="7"/>
      <c r="C114" s="57"/>
      <c r="D114" s="58"/>
      <c r="E114" s="59"/>
      <c r="F114" s="7"/>
      <c r="G114" s="60"/>
      <c r="H114" s="29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</row>
    <row r="115" spans="1:37" s="38" customFormat="1" ht="18.75">
      <c r="A115" s="6"/>
      <c r="B115" s="7"/>
      <c r="C115" s="57"/>
      <c r="D115" s="58"/>
      <c r="E115" s="59"/>
      <c r="F115" s="7"/>
      <c r="G115" s="60"/>
      <c r="H115" s="29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</row>
    <row r="116" spans="1:37" s="38" customFormat="1" ht="18.75">
      <c r="A116" s="6"/>
      <c r="B116" s="7"/>
      <c r="C116" s="57"/>
      <c r="D116" s="58"/>
      <c r="E116" s="59"/>
      <c r="F116" s="7"/>
      <c r="G116" s="60"/>
      <c r="H116" s="29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</row>
    <row r="117" spans="1:37" s="38" customFormat="1" ht="18.75">
      <c r="A117" s="6"/>
      <c r="B117" s="7"/>
      <c r="C117" s="57"/>
      <c r="D117" s="58"/>
      <c r="E117" s="59"/>
      <c r="F117" s="7"/>
      <c r="G117" s="60"/>
      <c r="H117" s="29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1:37" s="38" customFormat="1" ht="18.75">
      <c r="A118" s="6"/>
      <c r="B118" s="7"/>
      <c r="C118" s="57"/>
      <c r="D118" s="58"/>
      <c r="E118" s="59"/>
      <c r="F118" s="7"/>
      <c r="G118" s="60"/>
      <c r="H118" s="29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1:37" s="38" customFormat="1" ht="18.75">
      <c r="A119" s="6"/>
      <c r="B119" s="7"/>
      <c r="C119" s="57"/>
      <c r="D119" s="58"/>
      <c r="E119" s="59"/>
      <c r="F119" s="7"/>
      <c r="G119" s="60"/>
      <c r="H119" s="29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  <row r="120" spans="1:37" s="38" customFormat="1" ht="18.75">
      <c r="A120" s="6"/>
      <c r="B120" s="7"/>
      <c r="C120" s="57"/>
      <c r="D120" s="58"/>
      <c r="E120" s="59"/>
      <c r="F120" s="7"/>
      <c r="G120" s="60"/>
      <c r="H120" s="29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</row>
    <row r="121" spans="1:37" s="38" customFormat="1" ht="18.75">
      <c r="A121" s="6"/>
      <c r="B121" s="7"/>
      <c r="C121" s="57"/>
      <c r="D121" s="58"/>
      <c r="E121" s="59"/>
      <c r="F121" s="7"/>
      <c r="G121" s="60"/>
      <c r="H121" s="29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1:37" s="38" customFormat="1" ht="18.75">
      <c r="A122" s="6"/>
      <c r="B122" s="7"/>
      <c r="C122" s="57"/>
      <c r="D122" s="58"/>
      <c r="E122" s="59"/>
      <c r="F122" s="7"/>
      <c r="G122" s="60"/>
      <c r="H122" s="29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1:37" s="38" customFormat="1" ht="18.75">
      <c r="A123" s="6"/>
      <c r="B123" s="7"/>
      <c r="C123" s="57"/>
      <c r="D123" s="58"/>
      <c r="E123" s="59"/>
      <c r="F123" s="7"/>
      <c r="G123" s="60"/>
      <c r="H123" s="29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</row>
    <row r="124" spans="1:37" s="38" customFormat="1" ht="18.75">
      <c r="A124" s="6"/>
      <c r="B124" s="7"/>
      <c r="C124" s="57"/>
      <c r="D124" s="58"/>
      <c r="E124" s="59"/>
      <c r="F124" s="7"/>
      <c r="G124" s="60"/>
      <c r="H124" s="29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</row>
    <row r="125" spans="1:37" s="38" customFormat="1" ht="18.75">
      <c r="A125" s="6"/>
      <c r="B125" s="7"/>
      <c r="C125" s="57"/>
      <c r="D125" s="58"/>
      <c r="E125" s="59"/>
      <c r="F125" s="7"/>
      <c r="G125" s="60"/>
      <c r="H125" s="29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1:37" s="38" customFormat="1" ht="18.75">
      <c r="A126" s="6"/>
      <c r="B126" s="7"/>
      <c r="C126" s="57"/>
      <c r="D126" s="58"/>
      <c r="E126" s="59"/>
      <c r="F126" s="7"/>
      <c r="G126" s="60"/>
      <c r="H126" s="29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</row>
    <row r="127" spans="1:37" s="38" customFormat="1" ht="18.75">
      <c r="A127" s="6"/>
      <c r="B127" s="7"/>
      <c r="C127" s="57"/>
      <c r="D127" s="58"/>
      <c r="E127" s="59"/>
      <c r="F127" s="7"/>
      <c r="G127" s="60"/>
      <c r="H127" s="29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</row>
    <row r="128" spans="1:37" s="38" customFormat="1" ht="18.75">
      <c r="A128" s="6"/>
      <c r="B128" s="7"/>
      <c r="C128" s="57"/>
      <c r="D128" s="58"/>
      <c r="E128" s="59"/>
      <c r="F128" s="7"/>
      <c r="G128" s="60"/>
      <c r="H128" s="29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</row>
    <row r="129" spans="1:37" s="38" customFormat="1" ht="18.75">
      <c r="A129" s="6"/>
      <c r="B129" s="7"/>
      <c r="C129" s="57"/>
      <c r="D129" s="58"/>
      <c r="E129" s="59"/>
      <c r="F129" s="7"/>
      <c r="G129" s="60"/>
      <c r="H129" s="29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:37" s="38" customFormat="1" ht="18.75">
      <c r="A130" s="6"/>
      <c r="B130" s="7"/>
      <c r="C130" s="57"/>
      <c r="D130" s="58"/>
      <c r="E130" s="59"/>
      <c r="F130" s="7"/>
      <c r="G130" s="60"/>
      <c r="H130" s="29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1:37" s="38" customFormat="1" ht="18.75">
      <c r="A131" s="6"/>
      <c r="B131" s="7"/>
      <c r="C131" s="57"/>
      <c r="D131" s="58"/>
      <c r="E131" s="59"/>
      <c r="F131" s="7"/>
      <c r="G131" s="60"/>
      <c r="H131" s="29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1:37" s="38" customFormat="1" ht="18.75">
      <c r="A132" s="6"/>
      <c r="B132" s="7"/>
      <c r="C132" s="57"/>
      <c r="D132" s="58"/>
      <c r="E132" s="59"/>
      <c r="F132" s="7"/>
      <c r="G132" s="60"/>
      <c r="H132" s="29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1:37" s="38" customFormat="1" ht="18.75">
      <c r="A133" s="6"/>
      <c r="B133" s="7"/>
      <c r="C133" s="57"/>
      <c r="D133" s="58"/>
      <c r="E133" s="59"/>
      <c r="F133" s="7"/>
      <c r="G133" s="60"/>
      <c r="H133" s="29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:37" s="38" customFormat="1" ht="18.75">
      <c r="A134" s="6"/>
      <c r="B134" s="7"/>
      <c r="C134" s="57"/>
      <c r="D134" s="58"/>
      <c r="E134" s="59"/>
      <c r="F134" s="7"/>
      <c r="G134" s="60"/>
      <c r="H134" s="29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1:37" s="38" customFormat="1" ht="18.75">
      <c r="A135" s="6"/>
      <c r="B135" s="7"/>
      <c r="C135" s="57"/>
      <c r="D135" s="58"/>
      <c r="E135" s="59"/>
      <c r="F135" s="7"/>
      <c r="G135" s="60"/>
      <c r="H135" s="29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</row>
    <row r="136" spans="1:37" s="38" customFormat="1" ht="18.75">
      <c r="A136" s="6"/>
      <c r="B136" s="7"/>
      <c r="C136" s="57"/>
      <c r="D136" s="58"/>
      <c r="E136" s="59"/>
      <c r="F136" s="7"/>
      <c r="G136" s="60"/>
      <c r="H136" s="29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</row>
    <row r="137" spans="1:37" s="38" customFormat="1" ht="18.75">
      <c r="A137" s="6"/>
      <c r="B137" s="7"/>
      <c r="C137" s="57"/>
      <c r="D137" s="58"/>
      <c r="E137" s="59"/>
      <c r="F137" s="7"/>
      <c r="G137" s="60"/>
      <c r="H137" s="29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</row>
    <row r="138" spans="1:37" s="38" customFormat="1" ht="18.75">
      <c r="A138" s="6"/>
      <c r="B138" s="7"/>
      <c r="C138" s="57"/>
      <c r="D138" s="58"/>
      <c r="E138" s="59"/>
      <c r="F138" s="7"/>
      <c r="G138" s="60"/>
      <c r="H138" s="29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</row>
    <row r="139" spans="1:37" s="38" customFormat="1" ht="18.75">
      <c r="A139" s="6"/>
      <c r="B139" s="7"/>
      <c r="C139" s="57"/>
      <c r="D139" s="58"/>
      <c r="E139" s="59"/>
      <c r="F139" s="7"/>
      <c r="G139" s="60"/>
      <c r="H139" s="29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</row>
    <row r="140" spans="1:37" s="38" customFormat="1" ht="18.75">
      <c r="A140" s="6"/>
      <c r="B140" s="7"/>
      <c r="C140" s="57"/>
      <c r="D140" s="58"/>
      <c r="E140" s="59"/>
      <c r="F140" s="7"/>
      <c r="G140" s="60"/>
      <c r="H140" s="29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</row>
    <row r="141" spans="1:37" s="38" customFormat="1" ht="18.75">
      <c r="A141" s="6"/>
      <c r="B141" s="7"/>
      <c r="C141" s="57"/>
      <c r="D141" s="58"/>
      <c r="E141" s="59"/>
      <c r="F141" s="7"/>
      <c r="G141" s="60"/>
      <c r="H141" s="29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</row>
    <row r="142" spans="1:37" s="38" customFormat="1" ht="18.75">
      <c r="A142" s="6"/>
      <c r="B142" s="7"/>
      <c r="C142" s="57"/>
      <c r="D142" s="58"/>
      <c r="E142" s="59"/>
      <c r="F142" s="7"/>
      <c r="G142" s="60"/>
      <c r="H142" s="29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</row>
    <row r="143" spans="1:37" s="38" customFormat="1" ht="18.75">
      <c r="A143" s="6"/>
      <c r="B143" s="7"/>
      <c r="C143" s="57"/>
      <c r="D143" s="58"/>
      <c r="E143" s="59"/>
      <c r="F143" s="7"/>
      <c r="G143" s="60"/>
      <c r="H143" s="29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</row>
    <row r="144" spans="1:37" s="38" customFormat="1" ht="18.75">
      <c r="A144" s="6"/>
      <c r="B144" s="7"/>
      <c r="C144" s="57"/>
      <c r="D144" s="58"/>
      <c r="E144" s="59"/>
      <c r="F144" s="7"/>
      <c r="G144" s="60"/>
      <c r="H144" s="29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</row>
    <row r="145" spans="1:37" s="38" customFormat="1" ht="18.75">
      <c r="A145" s="6"/>
      <c r="B145" s="7"/>
      <c r="C145" s="57"/>
      <c r="D145" s="58"/>
      <c r="E145" s="59"/>
      <c r="F145" s="7"/>
      <c r="G145" s="60"/>
      <c r="H145" s="29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</row>
    <row r="146" spans="1:37" s="38" customFormat="1" ht="18.75">
      <c r="A146" s="6"/>
      <c r="B146" s="7"/>
      <c r="C146" s="57"/>
      <c r="D146" s="58"/>
      <c r="E146" s="59"/>
      <c r="F146" s="7"/>
      <c r="G146" s="60"/>
      <c r="H146" s="29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</row>
  </sheetData>
  <sheetProtection/>
  <mergeCells count="9">
    <mergeCell ref="B110:F110"/>
    <mergeCell ref="A7:F7"/>
    <mergeCell ref="A8:G8"/>
    <mergeCell ref="A1:G1"/>
    <mergeCell ref="A2:G2"/>
    <mergeCell ref="A3:G3"/>
    <mergeCell ref="A4:G4"/>
    <mergeCell ref="A5:G5"/>
    <mergeCell ref="A6:F6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T219"/>
  <sheetViews>
    <sheetView view="pageBreakPreview" zoomScaleSheetLayoutView="100" zoomScalePageLayoutView="0" workbookViewId="0" topLeftCell="A7">
      <selection activeCell="A6" sqref="A6:F6"/>
    </sheetView>
  </sheetViews>
  <sheetFormatPr defaultColWidth="9.140625" defaultRowHeight="15"/>
  <cols>
    <col min="1" max="1" width="65.421875" style="6" customWidth="1"/>
    <col min="2" max="2" width="7.140625" style="10" customWidth="1"/>
    <col min="3" max="3" width="5.7109375" style="11" customWidth="1"/>
    <col min="4" max="4" width="5.140625" style="4" customWidth="1"/>
    <col min="5" max="5" width="10.28125" style="5" customWidth="1"/>
    <col min="6" max="6" width="5.140625" style="10" customWidth="1"/>
    <col min="7" max="7" width="12.7109375" style="12" customWidth="1"/>
    <col min="8" max="8" width="0.2890625" style="61" hidden="1" customWidth="1"/>
    <col min="9" max="9" width="14.00390625" style="1" customWidth="1"/>
    <col min="10" max="10" width="8.8515625" style="1" hidden="1" customWidth="1"/>
    <col min="11" max="11" width="6.57421875" style="1" hidden="1" customWidth="1"/>
    <col min="12" max="37" width="9.140625" style="1" customWidth="1"/>
  </cols>
  <sheetData>
    <row r="1" spans="1:9" s="64" customFormat="1" ht="15.75" customHeight="1">
      <c r="A1" s="1483" t="s">
        <v>719</v>
      </c>
      <c r="B1" s="1483"/>
      <c r="C1" s="1483"/>
      <c r="D1" s="1483"/>
      <c r="E1" s="1483"/>
      <c r="F1" s="1483"/>
      <c r="G1" s="1483"/>
      <c r="H1" s="1483"/>
      <c r="I1" s="1488"/>
    </row>
    <row r="2" spans="1:9" s="64" customFormat="1" ht="15.75" customHeight="1">
      <c r="A2" s="1483" t="str">
        <f>1!A2</f>
        <v>к решению Собрания депутатов Первомайского сельсовета</v>
      </c>
      <c r="B2" s="1483"/>
      <c r="C2" s="1483"/>
      <c r="D2" s="1483"/>
      <c r="E2" s="1483"/>
      <c r="F2" s="1483"/>
      <c r="G2" s="1483"/>
      <c r="H2" s="1483"/>
      <c r="I2" s="1523"/>
    </row>
    <row r="3" spans="1:9" s="64" customFormat="1" ht="15.75" customHeight="1">
      <c r="A3" s="1483" t="s">
        <v>1052</v>
      </c>
      <c r="B3" s="1483"/>
      <c r="C3" s="1483"/>
      <c r="D3" s="1483"/>
      <c r="E3" s="1483"/>
      <c r="F3" s="1483"/>
      <c r="G3" s="1483"/>
      <c r="H3" s="1483"/>
      <c r="I3" s="1488"/>
    </row>
    <row r="4" spans="1:9" s="65" customFormat="1" ht="16.5" customHeight="1">
      <c r="A4" s="1479" t="str">
        <f>1!A4</f>
        <v>"О бюджете Первомайского сельсовета Поныровского района</v>
      </c>
      <c r="B4" s="1479"/>
      <c r="C4" s="1479"/>
      <c r="D4" s="1479"/>
      <c r="E4" s="1479"/>
      <c r="F4" s="1479"/>
      <c r="G4" s="1479"/>
      <c r="H4" s="1479"/>
      <c r="I4" s="1488"/>
    </row>
    <row r="5" spans="1:9" s="65" customFormat="1" ht="16.5" customHeight="1">
      <c r="A5" s="1479" t="s">
        <v>956</v>
      </c>
      <c r="B5" s="1479"/>
      <c r="C5" s="1479"/>
      <c r="D5" s="1479"/>
      <c r="E5" s="1479"/>
      <c r="F5" s="1479"/>
      <c r="G5" s="1479"/>
      <c r="H5" s="1479"/>
      <c r="I5" s="1488"/>
    </row>
    <row r="6" spans="1:6" s="65" customFormat="1" ht="16.5" customHeight="1">
      <c r="A6" s="1507" t="s">
        <v>1148</v>
      </c>
      <c r="B6" s="1507"/>
      <c r="C6" s="1507"/>
      <c r="D6" s="1507"/>
      <c r="E6" s="1507"/>
      <c r="F6" s="1507"/>
    </row>
    <row r="7" spans="1:6" s="65" customFormat="1" ht="7.5" customHeight="1">
      <c r="A7" s="1507"/>
      <c r="B7" s="1507"/>
      <c r="C7" s="1507"/>
      <c r="D7" s="1507"/>
      <c r="E7" s="1507"/>
      <c r="F7" s="1507"/>
    </row>
    <row r="8" spans="1:7" s="65" customFormat="1" ht="117" customHeight="1">
      <c r="A8" s="1522" t="s">
        <v>962</v>
      </c>
      <c r="B8" s="1522"/>
      <c r="C8" s="1522"/>
      <c r="D8" s="1522"/>
      <c r="E8" s="1522"/>
      <c r="F8" s="1522"/>
      <c r="G8" s="1522"/>
    </row>
    <row r="9" spans="1:7" s="2" customFormat="1" ht="17.25" customHeight="1">
      <c r="A9" s="69"/>
      <c r="B9" s="70"/>
      <c r="C9" s="70"/>
      <c r="D9" s="70"/>
      <c r="E9" s="70"/>
      <c r="F9" s="71"/>
      <c r="G9" s="619" t="s">
        <v>435</v>
      </c>
    </row>
    <row r="10" spans="1:37" s="20" customFormat="1" ht="54" customHeight="1">
      <c r="A10" s="8" t="s">
        <v>197</v>
      </c>
      <c r="B10" s="9" t="s">
        <v>141</v>
      </c>
      <c r="C10" s="14" t="s">
        <v>142</v>
      </c>
      <c r="D10" s="15"/>
      <c r="E10" s="720" t="s">
        <v>196</v>
      </c>
      <c r="F10" s="17" t="s">
        <v>143</v>
      </c>
      <c r="G10" s="18" t="s">
        <v>954</v>
      </c>
      <c r="H10" s="61"/>
      <c r="I10" s="18" t="s">
        <v>966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" customHeight="1">
      <c r="A11" s="30" t="s">
        <v>150</v>
      </c>
      <c r="B11" s="31"/>
      <c r="C11" s="32"/>
      <c r="D11" s="33"/>
      <c r="E11" s="34"/>
      <c r="F11" s="35"/>
      <c r="G11" s="653">
        <f>G12+G78+G110+G151+G161+G88+G168</f>
        <v>2408025</v>
      </c>
      <c r="H11" s="68"/>
      <c r="I11" s="653">
        <f>I12+I78+I110+I151+I161+I88+I168</f>
        <v>2477550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1287" t="s">
        <v>151</v>
      </c>
      <c r="B12" s="306" t="s">
        <v>147</v>
      </c>
      <c r="C12" s="307"/>
      <c r="D12" s="308"/>
      <c r="E12" s="309"/>
      <c r="F12" s="310"/>
      <c r="G12" s="652">
        <f>G13+G18+G34+G29</f>
        <v>1514561</v>
      </c>
      <c r="H12" s="29"/>
      <c r="I12" s="652">
        <f>I13+I18+I34+I29</f>
        <v>1475452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33.75" customHeight="1">
      <c r="A13" s="263" t="s">
        <v>152</v>
      </c>
      <c r="B13" s="313" t="s">
        <v>147</v>
      </c>
      <c r="C13" s="314" t="s">
        <v>148</v>
      </c>
      <c r="D13" s="315"/>
      <c r="E13" s="316"/>
      <c r="F13" s="317"/>
      <c r="G13" s="651">
        <f>+G14</f>
        <v>400000</v>
      </c>
      <c r="H13" s="29"/>
      <c r="I13" s="651">
        <f>+I14</f>
        <v>300000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1.5">
      <c r="A14" s="685" t="s">
        <v>230</v>
      </c>
      <c r="B14" s="686" t="s">
        <v>147</v>
      </c>
      <c r="C14" s="687" t="s">
        <v>148</v>
      </c>
      <c r="D14" s="1243" t="s">
        <v>229</v>
      </c>
      <c r="E14" s="1244" t="s">
        <v>438</v>
      </c>
      <c r="F14" s="690"/>
      <c r="G14" s="781">
        <f>+G15</f>
        <v>400000</v>
      </c>
      <c r="H14" s="1265"/>
      <c r="I14" s="781">
        <f>+I15</f>
        <v>300000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31.5">
      <c r="A15" s="699" t="s">
        <v>232</v>
      </c>
      <c r="B15" s="696" t="s">
        <v>147</v>
      </c>
      <c r="C15" s="697" t="s">
        <v>148</v>
      </c>
      <c r="D15" s="353" t="s">
        <v>231</v>
      </c>
      <c r="E15" s="354" t="s">
        <v>438</v>
      </c>
      <c r="F15" s="698"/>
      <c r="G15" s="779">
        <f>+G16</f>
        <v>400000</v>
      </c>
      <c r="H15" s="13"/>
      <c r="I15" s="779">
        <f>+I16</f>
        <v>300000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699" t="s">
        <v>206</v>
      </c>
      <c r="B16" s="696" t="s">
        <v>147</v>
      </c>
      <c r="C16" s="697" t="s">
        <v>148</v>
      </c>
      <c r="D16" s="353" t="s">
        <v>231</v>
      </c>
      <c r="E16" s="354" t="s">
        <v>437</v>
      </c>
      <c r="F16" s="698"/>
      <c r="G16" s="779">
        <f>+G17</f>
        <v>400000</v>
      </c>
      <c r="H16" s="13"/>
      <c r="I16" s="779">
        <f>+I17</f>
        <v>300000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66" customHeight="1">
      <c r="A17" s="132" t="s">
        <v>154</v>
      </c>
      <c r="B17" s="341" t="s">
        <v>147</v>
      </c>
      <c r="C17" s="342" t="s">
        <v>148</v>
      </c>
      <c r="D17" s="343" t="s">
        <v>231</v>
      </c>
      <c r="E17" s="344" t="s">
        <v>437</v>
      </c>
      <c r="F17" s="345" t="s">
        <v>149</v>
      </c>
      <c r="G17" s="780">
        <v>400000</v>
      </c>
      <c r="H17" s="13"/>
      <c r="I17" s="780">
        <v>300000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49.5" customHeight="1">
      <c r="A18" s="263" t="s">
        <v>161</v>
      </c>
      <c r="B18" s="313" t="s">
        <v>147</v>
      </c>
      <c r="C18" s="313" t="s">
        <v>153</v>
      </c>
      <c r="D18" s="314"/>
      <c r="E18" s="317"/>
      <c r="F18" s="313"/>
      <c r="G18" s="651">
        <f>SUM(G19,G24)</f>
        <v>447884</v>
      </c>
      <c r="H18" s="13"/>
      <c r="I18" s="651">
        <f>SUM(I19,I24)</f>
        <v>434952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66" customHeight="1">
      <c r="A19" s="685" t="s">
        <v>910</v>
      </c>
      <c r="B19" s="686" t="s">
        <v>147</v>
      </c>
      <c r="C19" s="687" t="s">
        <v>153</v>
      </c>
      <c r="D19" s="688" t="s">
        <v>165</v>
      </c>
      <c r="E19" s="689" t="s">
        <v>438</v>
      </c>
      <c r="F19" s="690"/>
      <c r="G19" s="781">
        <f>+G20</f>
        <v>50000</v>
      </c>
      <c r="H19" s="13"/>
      <c r="I19" s="781">
        <f>+I20</f>
        <v>50000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82.5" customHeight="1">
      <c r="A20" s="712" t="s">
        <v>911</v>
      </c>
      <c r="B20" s="696" t="s">
        <v>147</v>
      </c>
      <c r="C20" s="697" t="s">
        <v>153</v>
      </c>
      <c r="D20" s="353" t="s">
        <v>222</v>
      </c>
      <c r="E20" s="354" t="s">
        <v>438</v>
      </c>
      <c r="F20" s="698"/>
      <c r="G20" s="779">
        <f>SUM(G22)</f>
        <v>50000</v>
      </c>
      <c r="H20" s="13"/>
      <c r="I20" s="779">
        <f>SUM(I22)</f>
        <v>50000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63">
      <c r="A21" s="699" t="s">
        <v>470</v>
      </c>
      <c r="B21" s="696" t="s">
        <v>147</v>
      </c>
      <c r="C21" s="697" t="s">
        <v>153</v>
      </c>
      <c r="D21" s="353" t="s">
        <v>222</v>
      </c>
      <c r="E21" s="354" t="s">
        <v>443</v>
      </c>
      <c r="F21" s="698"/>
      <c r="G21" s="779">
        <f>SUM(G23)</f>
        <v>50000</v>
      </c>
      <c r="H21" s="13"/>
      <c r="I21" s="779">
        <f>SUM(I23)</f>
        <v>50000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s="42" customFormat="1" ht="31.5">
      <c r="A22" s="699" t="s">
        <v>224</v>
      </c>
      <c r="B22" s="696" t="s">
        <v>147</v>
      </c>
      <c r="C22" s="697" t="s">
        <v>153</v>
      </c>
      <c r="D22" s="353" t="s">
        <v>222</v>
      </c>
      <c r="E22" s="354" t="s">
        <v>469</v>
      </c>
      <c r="F22" s="698"/>
      <c r="G22" s="779">
        <f>SUM(G23)</f>
        <v>50000</v>
      </c>
      <c r="H22" s="13"/>
      <c r="I22" s="779">
        <f>SUM(I23)</f>
        <v>50000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9" s="252" customFormat="1" ht="35.25" customHeight="1">
      <c r="A23" s="268" t="s">
        <v>730</v>
      </c>
      <c r="B23" s="351" t="s">
        <v>147</v>
      </c>
      <c r="C23" s="352" t="s">
        <v>153</v>
      </c>
      <c r="D23" s="353" t="s">
        <v>222</v>
      </c>
      <c r="E23" s="354" t="s">
        <v>469</v>
      </c>
      <c r="F23" s="355" t="s">
        <v>156</v>
      </c>
      <c r="G23" s="654">
        <v>50000</v>
      </c>
      <c r="H23" s="251"/>
      <c r="I23" s="654">
        <v>50000</v>
      </c>
    </row>
    <row r="24" spans="1:37" s="42" customFormat="1" ht="31.5">
      <c r="A24" s="685" t="s">
        <v>234</v>
      </c>
      <c r="B24" s="686" t="s">
        <v>147</v>
      </c>
      <c r="C24" s="687" t="s">
        <v>153</v>
      </c>
      <c r="D24" s="688" t="s">
        <v>233</v>
      </c>
      <c r="E24" s="689" t="s">
        <v>438</v>
      </c>
      <c r="F24" s="690"/>
      <c r="G24" s="709">
        <f>+G25</f>
        <v>397884</v>
      </c>
      <c r="H24" s="1266"/>
      <c r="I24" s="709">
        <f>+I25</f>
        <v>384952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s="42" customFormat="1" ht="31.5">
      <c r="A25" s="699" t="s">
        <v>236</v>
      </c>
      <c r="B25" s="696" t="s">
        <v>147</v>
      </c>
      <c r="C25" s="697" t="s">
        <v>153</v>
      </c>
      <c r="D25" s="353" t="s">
        <v>235</v>
      </c>
      <c r="E25" s="354" t="s">
        <v>438</v>
      </c>
      <c r="F25" s="698"/>
      <c r="G25" s="704">
        <f>+G26</f>
        <v>397884</v>
      </c>
      <c r="H25" s="1251"/>
      <c r="I25" s="704">
        <f>+I26</f>
        <v>384952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9" s="41" customFormat="1" ht="31.5">
      <c r="A26" s="699" t="s">
        <v>206</v>
      </c>
      <c r="B26" s="696" t="s">
        <v>147</v>
      </c>
      <c r="C26" s="697" t="s">
        <v>153</v>
      </c>
      <c r="D26" s="353" t="s">
        <v>235</v>
      </c>
      <c r="E26" s="354" t="s">
        <v>437</v>
      </c>
      <c r="F26" s="698"/>
      <c r="G26" s="677">
        <f>SUM(G27:G28)</f>
        <v>397884</v>
      </c>
      <c r="H26" s="13"/>
      <c r="I26" s="677">
        <f>SUM(I27:I28)</f>
        <v>384952</v>
      </c>
    </row>
    <row r="27" spans="1:9" s="41" customFormat="1" ht="64.5" customHeight="1">
      <c r="A27" s="132" t="s">
        <v>154</v>
      </c>
      <c r="B27" s="341" t="s">
        <v>147</v>
      </c>
      <c r="C27" s="342" t="s">
        <v>153</v>
      </c>
      <c r="D27" s="343" t="s">
        <v>235</v>
      </c>
      <c r="E27" s="344" t="s">
        <v>437</v>
      </c>
      <c r="F27" s="345" t="s">
        <v>149</v>
      </c>
      <c r="G27" s="780">
        <v>377884</v>
      </c>
      <c r="H27" s="13"/>
      <c r="I27" s="780">
        <v>364952</v>
      </c>
    </row>
    <row r="28" spans="1:9" s="41" customFormat="1" ht="19.5" customHeight="1">
      <c r="A28" s="132" t="s">
        <v>157</v>
      </c>
      <c r="B28" s="341" t="s">
        <v>147</v>
      </c>
      <c r="C28" s="342" t="s">
        <v>153</v>
      </c>
      <c r="D28" s="343" t="s">
        <v>235</v>
      </c>
      <c r="E28" s="344" t="s">
        <v>437</v>
      </c>
      <c r="F28" s="345" t="s">
        <v>158</v>
      </c>
      <c r="G28" s="780">
        <v>20000</v>
      </c>
      <c r="H28" s="13"/>
      <c r="I28" s="780">
        <v>20000</v>
      </c>
    </row>
    <row r="29" spans="1:9" s="37" customFormat="1" ht="17.25" customHeight="1">
      <c r="A29" s="915" t="s">
        <v>1056</v>
      </c>
      <c r="B29" s="892" t="s">
        <v>147</v>
      </c>
      <c r="C29" s="877">
        <v>11</v>
      </c>
      <c r="D29" s="1193"/>
      <c r="E29" s="1194"/>
      <c r="F29" s="358"/>
      <c r="G29" s="651">
        <f>G30</f>
        <v>2000</v>
      </c>
      <c r="H29" s="1252"/>
      <c r="I29" s="651">
        <f>I30</f>
        <v>2000</v>
      </c>
    </row>
    <row r="30" spans="1:9" s="37" customFormat="1" ht="19.5" customHeight="1">
      <c r="A30" s="1248" t="s">
        <v>1057</v>
      </c>
      <c r="B30" s="1249" t="s">
        <v>147</v>
      </c>
      <c r="C30" s="1250">
        <v>11</v>
      </c>
      <c r="D30" s="1508" t="s">
        <v>1062</v>
      </c>
      <c r="E30" s="1509"/>
      <c r="F30" s="1238"/>
      <c r="G30" s="709">
        <f>G31</f>
        <v>2000</v>
      </c>
      <c r="H30" s="1253"/>
      <c r="I30" s="709">
        <f>I31</f>
        <v>2000</v>
      </c>
    </row>
    <row r="31" spans="1:37" s="42" customFormat="1" ht="19.5" customHeight="1">
      <c r="A31" s="1191" t="s">
        <v>1058</v>
      </c>
      <c r="B31" s="1075" t="s">
        <v>147</v>
      </c>
      <c r="C31" s="811">
        <v>11</v>
      </c>
      <c r="D31" s="1067" t="s">
        <v>1059</v>
      </c>
      <c r="E31" s="1192" t="s">
        <v>438</v>
      </c>
      <c r="F31" s="698"/>
      <c r="G31" s="779">
        <f>+G32</f>
        <v>2000</v>
      </c>
      <c r="H31" s="1254"/>
      <c r="I31" s="779">
        <f>+I32</f>
        <v>2000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s="42" customFormat="1" ht="18.75" customHeight="1">
      <c r="A32" s="665" t="s">
        <v>1060</v>
      </c>
      <c r="B32" s="1075" t="s">
        <v>147</v>
      </c>
      <c r="C32" s="811">
        <v>11</v>
      </c>
      <c r="D32" s="1510" t="s">
        <v>1063</v>
      </c>
      <c r="E32" s="1511"/>
      <c r="F32" s="698"/>
      <c r="G32" s="779">
        <f>+G33</f>
        <v>2000</v>
      </c>
      <c r="H32" s="1254"/>
      <c r="I32" s="779">
        <f>+I33</f>
        <v>2000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9" s="37" customFormat="1" ht="21.75" customHeight="1">
      <c r="A33" s="665" t="s">
        <v>157</v>
      </c>
      <c r="B33" s="1075" t="s">
        <v>147</v>
      </c>
      <c r="C33" s="811">
        <v>11</v>
      </c>
      <c r="D33" s="1510" t="s">
        <v>1063</v>
      </c>
      <c r="E33" s="1511"/>
      <c r="F33" s="341" t="s">
        <v>158</v>
      </c>
      <c r="G33" s="675">
        <v>2000</v>
      </c>
      <c r="H33" s="1252"/>
      <c r="I33" s="675">
        <v>2000</v>
      </c>
    </row>
    <row r="34" spans="1:9" s="27" customFormat="1" ht="27" customHeight="1">
      <c r="A34" s="263" t="s">
        <v>162</v>
      </c>
      <c r="B34" s="313" t="s">
        <v>147</v>
      </c>
      <c r="C34" s="314" t="s">
        <v>163</v>
      </c>
      <c r="D34" s="374"/>
      <c r="E34" s="375"/>
      <c r="F34" s="317"/>
      <c r="G34" s="651">
        <f>SUM(G51,G59,G55,G35,G45)</f>
        <v>664677</v>
      </c>
      <c r="H34" s="22"/>
      <c r="I34" s="651">
        <f>SUM(I51,I59,I55,I35,I45)</f>
        <v>738500</v>
      </c>
    </row>
    <row r="35" spans="1:9" s="27" customFormat="1" ht="83.25" customHeight="1" hidden="1">
      <c r="A35" s="730" t="s">
        <v>912</v>
      </c>
      <c r="B35" s="735" t="s">
        <v>147</v>
      </c>
      <c r="C35" s="736" t="s">
        <v>163</v>
      </c>
      <c r="D35" s="737" t="s">
        <v>212</v>
      </c>
      <c r="E35" s="738" t="s">
        <v>438</v>
      </c>
      <c r="F35" s="735"/>
      <c r="G35" s="726">
        <f>SUM(G36+G41)</f>
        <v>0</v>
      </c>
      <c r="H35" s="22"/>
      <c r="I35" s="726">
        <f>SUM(I36+I41)</f>
        <v>0</v>
      </c>
    </row>
    <row r="36" spans="1:9" s="27" customFormat="1" ht="110.25" hidden="1">
      <c r="A36" s="665" t="s">
        <v>913</v>
      </c>
      <c r="B36" s="351" t="s">
        <v>147</v>
      </c>
      <c r="C36" s="355" t="s">
        <v>163</v>
      </c>
      <c r="D36" s="715" t="s">
        <v>464</v>
      </c>
      <c r="E36" s="594" t="s">
        <v>438</v>
      </c>
      <c r="F36" s="734"/>
      <c r="G36" s="785">
        <f>+G37</f>
        <v>0</v>
      </c>
      <c r="H36" s="22"/>
      <c r="I36" s="785">
        <f>+I37</f>
        <v>0</v>
      </c>
    </row>
    <row r="37" spans="1:9" s="27" customFormat="1" ht="51" customHeight="1" hidden="1">
      <c r="A37" s="665" t="s">
        <v>914</v>
      </c>
      <c r="B37" s="351" t="s">
        <v>147</v>
      </c>
      <c r="C37" s="355" t="s">
        <v>163</v>
      </c>
      <c r="D37" s="715" t="s">
        <v>464</v>
      </c>
      <c r="E37" s="440" t="s">
        <v>443</v>
      </c>
      <c r="F37" s="734"/>
      <c r="G37" s="704">
        <f>G38</f>
        <v>0</v>
      </c>
      <c r="H37" s="22"/>
      <c r="I37" s="704">
        <f>I38</f>
        <v>0</v>
      </c>
    </row>
    <row r="38" spans="1:9" s="27" customFormat="1" ht="41.25" customHeight="1" hidden="1">
      <c r="A38" s="711" t="s">
        <v>472</v>
      </c>
      <c r="B38" s="351" t="s">
        <v>147</v>
      </c>
      <c r="C38" s="355" t="s">
        <v>163</v>
      </c>
      <c r="D38" s="715" t="s">
        <v>464</v>
      </c>
      <c r="E38" s="440" t="s">
        <v>463</v>
      </c>
      <c r="F38" s="734"/>
      <c r="G38" s="677">
        <f>SUM(G39:G40)</f>
        <v>0</v>
      </c>
      <c r="H38" s="22"/>
      <c r="I38" s="677">
        <f>SUM(I39:I40)</f>
        <v>0</v>
      </c>
    </row>
    <row r="39" spans="1:9" s="27" customFormat="1" ht="63.75" customHeight="1" hidden="1">
      <c r="A39" s="658" t="s">
        <v>154</v>
      </c>
      <c r="B39" s="351" t="s">
        <v>147</v>
      </c>
      <c r="C39" s="355" t="s">
        <v>163</v>
      </c>
      <c r="D39" s="715" t="s">
        <v>464</v>
      </c>
      <c r="E39" s="440" t="s">
        <v>463</v>
      </c>
      <c r="F39" s="351" t="s">
        <v>149</v>
      </c>
      <c r="G39" s="656">
        <v>0</v>
      </c>
      <c r="H39" s="22"/>
      <c r="I39" s="656">
        <v>0</v>
      </c>
    </row>
    <row r="40" spans="1:9" s="27" customFormat="1" ht="37.5" customHeight="1" hidden="1">
      <c r="A40" s="732" t="s">
        <v>730</v>
      </c>
      <c r="B40" s="351" t="s">
        <v>147</v>
      </c>
      <c r="C40" s="355" t="s">
        <v>163</v>
      </c>
      <c r="D40" s="715" t="s">
        <v>464</v>
      </c>
      <c r="E40" s="440" t="s">
        <v>463</v>
      </c>
      <c r="F40" s="351" t="s">
        <v>156</v>
      </c>
      <c r="G40" s="656">
        <v>0</v>
      </c>
      <c r="H40" s="22"/>
      <c r="I40" s="656">
        <v>0</v>
      </c>
    </row>
    <row r="41" spans="1:9" s="27" customFormat="1" ht="132.75" customHeight="1" hidden="1">
      <c r="A41" s="658" t="s">
        <v>915</v>
      </c>
      <c r="B41" s="351" t="s">
        <v>147</v>
      </c>
      <c r="C41" s="355" t="s">
        <v>163</v>
      </c>
      <c r="D41" s="715" t="s">
        <v>465</v>
      </c>
      <c r="E41" s="440" t="s">
        <v>438</v>
      </c>
      <c r="F41" s="734"/>
      <c r="G41" s="785">
        <f>+G42</f>
        <v>0</v>
      </c>
      <c r="H41" s="22"/>
      <c r="I41" s="785">
        <f>+I42</f>
        <v>0</v>
      </c>
    </row>
    <row r="42" spans="1:9" s="27" customFormat="1" ht="51.75" customHeight="1" hidden="1">
      <c r="A42" s="665" t="s">
        <v>873</v>
      </c>
      <c r="B42" s="351" t="s">
        <v>147</v>
      </c>
      <c r="C42" s="355" t="s">
        <v>163</v>
      </c>
      <c r="D42" s="715" t="s">
        <v>465</v>
      </c>
      <c r="E42" s="440" t="s">
        <v>443</v>
      </c>
      <c r="F42" s="734"/>
      <c r="G42" s="704">
        <f>G43</f>
        <v>0</v>
      </c>
      <c r="H42" s="22"/>
      <c r="I42" s="704">
        <f>I43</f>
        <v>0</v>
      </c>
    </row>
    <row r="43" spans="1:9" s="27" customFormat="1" ht="31.5" customHeight="1" hidden="1">
      <c r="A43" s="711" t="s">
        <v>472</v>
      </c>
      <c r="B43" s="351" t="s">
        <v>147</v>
      </c>
      <c r="C43" s="355" t="s">
        <v>163</v>
      </c>
      <c r="D43" s="715" t="s">
        <v>465</v>
      </c>
      <c r="E43" s="440" t="s">
        <v>463</v>
      </c>
      <c r="F43" s="734"/>
      <c r="G43" s="704">
        <f>G44</f>
        <v>0</v>
      </c>
      <c r="H43" s="22"/>
      <c r="I43" s="704">
        <f>I44</f>
        <v>0</v>
      </c>
    </row>
    <row r="44" spans="1:9" s="27" customFormat="1" ht="69" customHeight="1" hidden="1">
      <c r="A44" s="658" t="s">
        <v>154</v>
      </c>
      <c r="B44" s="351" t="s">
        <v>147</v>
      </c>
      <c r="C44" s="355" t="s">
        <v>163</v>
      </c>
      <c r="D44" s="715" t="s">
        <v>465</v>
      </c>
      <c r="E44" s="440" t="s">
        <v>463</v>
      </c>
      <c r="F44" s="351" t="s">
        <v>149</v>
      </c>
      <c r="G44" s="786">
        <v>0</v>
      </c>
      <c r="H44" s="22"/>
      <c r="I44" s="786">
        <v>0</v>
      </c>
    </row>
    <row r="45" spans="1:9" s="27" customFormat="1" ht="96" customHeight="1" hidden="1">
      <c r="A45" s="739" t="s">
        <v>916</v>
      </c>
      <c r="B45" s="735" t="s">
        <v>147</v>
      </c>
      <c r="C45" s="736" t="s">
        <v>163</v>
      </c>
      <c r="D45" s="740" t="s">
        <v>225</v>
      </c>
      <c r="E45" s="738" t="s">
        <v>438</v>
      </c>
      <c r="F45" s="735"/>
      <c r="G45" s="787">
        <f>+G46</f>
        <v>0</v>
      </c>
      <c r="H45" s="22"/>
      <c r="I45" s="787">
        <f>+I46</f>
        <v>0</v>
      </c>
    </row>
    <row r="46" spans="1:9" s="27" customFormat="1" ht="129.75" customHeight="1" hidden="1">
      <c r="A46" s="673" t="s">
        <v>917</v>
      </c>
      <c r="B46" s="351" t="s">
        <v>147</v>
      </c>
      <c r="C46" s="355" t="s">
        <v>163</v>
      </c>
      <c r="D46" s="593" t="s">
        <v>442</v>
      </c>
      <c r="E46" s="594" t="s">
        <v>438</v>
      </c>
      <c r="F46" s="734"/>
      <c r="G46" s="785">
        <f>+G47</f>
        <v>0</v>
      </c>
      <c r="H46" s="22"/>
      <c r="I46" s="785">
        <f>+I47</f>
        <v>0</v>
      </c>
    </row>
    <row r="47" spans="1:9" s="27" customFormat="1" ht="49.5" customHeight="1" hidden="1">
      <c r="A47" s="673" t="s">
        <v>448</v>
      </c>
      <c r="B47" s="351" t="s">
        <v>147</v>
      </c>
      <c r="C47" s="355" t="s">
        <v>163</v>
      </c>
      <c r="D47" s="593" t="s">
        <v>442</v>
      </c>
      <c r="E47" s="594" t="s">
        <v>443</v>
      </c>
      <c r="F47" s="734"/>
      <c r="G47" s="704">
        <f>G48</f>
        <v>0</v>
      </c>
      <c r="H47" s="22"/>
      <c r="I47" s="704">
        <f>I48</f>
        <v>0</v>
      </c>
    </row>
    <row r="48" spans="1:9" s="27" customFormat="1" ht="30.75" customHeight="1" hidden="1">
      <c r="A48" s="733" t="s">
        <v>472</v>
      </c>
      <c r="B48" s="351" t="s">
        <v>147</v>
      </c>
      <c r="C48" s="355" t="s">
        <v>163</v>
      </c>
      <c r="D48" s="593" t="s">
        <v>442</v>
      </c>
      <c r="E48" s="594" t="s">
        <v>463</v>
      </c>
      <c r="F48" s="734"/>
      <c r="G48" s="677">
        <f>SUM(G49:G50)</f>
        <v>0</v>
      </c>
      <c r="H48" s="22"/>
      <c r="I48" s="677">
        <f>SUM(I49:I50)</f>
        <v>0</v>
      </c>
    </row>
    <row r="49" spans="1:9" s="27" customFormat="1" ht="62.25" customHeight="1" hidden="1">
      <c r="A49" s="133" t="s">
        <v>154</v>
      </c>
      <c r="B49" s="351" t="s">
        <v>147</v>
      </c>
      <c r="C49" s="355" t="s">
        <v>163</v>
      </c>
      <c r="D49" s="593" t="s">
        <v>442</v>
      </c>
      <c r="E49" s="594" t="s">
        <v>463</v>
      </c>
      <c r="F49" s="351" t="s">
        <v>149</v>
      </c>
      <c r="G49" s="786">
        <v>0</v>
      </c>
      <c r="H49" s="22"/>
      <c r="I49" s="786">
        <v>0</v>
      </c>
    </row>
    <row r="50" spans="1:9" s="27" customFormat="1" ht="31.5" hidden="1">
      <c r="A50" s="744" t="s">
        <v>155</v>
      </c>
      <c r="B50" s="743" t="s">
        <v>147</v>
      </c>
      <c r="C50" s="355" t="s">
        <v>163</v>
      </c>
      <c r="D50" s="741" t="s">
        <v>442</v>
      </c>
      <c r="E50" s="742" t="s">
        <v>463</v>
      </c>
      <c r="F50" s="351" t="s">
        <v>156</v>
      </c>
      <c r="G50" s="786"/>
      <c r="H50" s="22"/>
      <c r="I50" s="786"/>
    </row>
    <row r="51" spans="1:9" s="43" customFormat="1" ht="32.25" customHeight="1">
      <c r="A51" s="1267" t="s">
        <v>238</v>
      </c>
      <c r="B51" s="1268" t="s">
        <v>147</v>
      </c>
      <c r="C51" s="1269">
        <v>13</v>
      </c>
      <c r="D51" s="1270" t="s">
        <v>237</v>
      </c>
      <c r="E51" s="1271" t="s">
        <v>438</v>
      </c>
      <c r="F51" s="1272"/>
      <c r="G51" s="1273">
        <f>+G52</f>
        <v>2500</v>
      </c>
      <c r="H51" s="1274" t="s">
        <v>351</v>
      </c>
      <c r="I51" s="1273">
        <f>+I52</f>
        <v>2500</v>
      </c>
    </row>
    <row r="52" spans="1:9" s="27" customFormat="1" ht="31.5">
      <c r="A52" s="700" t="s">
        <v>874</v>
      </c>
      <c r="B52" s="713" t="s">
        <v>147</v>
      </c>
      <c r="C52" s="714">
        <v>13</v>
      </c>
      <c r="D52" s="715" t="s">
        <v>239</v>
      </c>
      <c r="E52" s="594" t="s">
        <v>438</v>
      </c>
      <c r="F52" s="716"/>
      <c r="G52" s="704">
        <f>G53</f>
        <v>2500</v>
      </c>
      <c r="H52" s="22"/>
      <c r="I52" s="704">
        <f>I53</f>
        <v>2500</v>
      </c>
    </row>
    <row r="53" spans="1:9" s="27" customFormat="1" ht="31.5">
      <c r="A53" s="700" t="s">
        <v>241</v>
      </c>
      <c r="B53" s="717" t="s">
        <v>147</v>
      </c>
      <c r="C53" s="714">
        <v>13</v>
      </c>
      <c r="D53" s="715" t="s">
        <v>239</v>
      </c>
      <c r="E53" s="594" t="s">
        <v>439</v>
      </c>
      <c r="F53" s="716"/>
      <c r="G53" s="704">
        <f>G54</f>
        <v>2500</v>
      </c>
      <c r="H53" s="22"/>
      <c r="I53" s="704">
        <f>I54</f>
        <v>2500</v>
      </c>
    </row>
    <row r="54" spans="1:9" s="27" customFormat="1" ht="31.5">
      <c r="A54" s="565" t="s">
        <v>730</v>
      </c>
      <c r="B54" s="399" t="s">
        <v>147</v>
      </c>
      <c r="C54" s="396">
        <v>13</v>
      </c>
      <c r="D54" s="397" t="s">
        <v>239</v>
      </c>
      <c r="E54" s="398" t="s">
        <v>439</v>
      </c>
      <c r="F54" s="399" t="s">
        <v>156</v>
      </c>
      <c r="G54" s="655">
        <v>2500</v>
      </c>
      <c r="H54" s="22"/>
      <c r="I54" s="655">
        <v>2500</v>
      </c>
    </row>
    <row r="55" spans="1:9" s="27" customFormat="1" ht="31.5">
      <c r="A55" s="1259" t="s">
        <v>243</v>
      </c>
      <c r="B55" s="1260" t="s">
        <v>147</v>
      </c>
      <c r="C55" s="1260" t="s">
        <v>163</v>
      </c>
      <c r="D55" s="668" t="s">
        <v>242</v>
      </c>
      <c r="E55" s="683" t="s">
        <v>438</v>
      </c>
      <c r="F55" s="1261"/>
      <c r="G55" s="709">
        <f>+G56</f>
        <v>5000</v>
      </c>
      <c r="H55" s="1274"/>
      <c r="I55" s="709">
        <f>+I56</f>
        <v>5000</v>
      </c>
    </row>
    <row r="56" spans="1:9" s="27" customFormat="1" ht="31.5">
      <c r="A56" s="706" t="s">
        <v>245</v>
      </c>
      <c r="B56" s="351" t="s">
        <v>147</v>
      </c>
      <c r="C56" s="351" t="s">
        <v>163</v>
      </c>
      <c r="D56" s="593" t="s">
        <v>244</v>
      </c>
      <c r="E56" s="594" t="s">
        <v>438</v>
      </c>
      <c r="F56" s="718"/>
      <c r="G56" s="704">
        <f>G57</f>
        <v>5000</v>
      </c>
      <c r="H56" s="22"/>
      <c r="I56" s="704">
        <f>I57</f>
        <v>5000</v>
      </c>
    </row>
    <row r="57" spans="1:9" s="27" customFormat="1" ht="31.5">
      <c r="A57" s="700" t="s">
        <v>354</v>
      </c>
      <c r="B57" s="452" t="s">
        <v>147</v>
      </c>
      <c r="C57" s="452">
        <v>13</v>
      </c>
      <c r="D57" s="710" t="s">
        <v>244</v>
      </c>
      <c r="E57" s="571" t="s">
        <v>441</v>
      </c>
      <c r="F57" s="703"/>
      <c r="G57" s="677">
        <f>SUM(G58)</f>
        <v>5000</v>
      </c>
      <c r="H57" s="22"/>
      <c r="I57" s="677">
        <f>SUM(I58)</f>
        <v>5000</v>
      </c>
    </row>
    <row r="58" spans="1:9" s="27" customFormat="1" ht="31.5">
      <c r="A58" s="280" t="s">
        <v>730</v>
      </c>
      <c r="B58" s="415" t="s">
        <v>147</v>
      </c>
      <c r="C58" s="415">
        <v>13</v>
      </c>
      <c r="D58" s="397" t="s">
        <v>244</v>
      </c>
      <c r="E58" s="398" t="s">
        <v>441</v>
      </c>
      <c r="F58" s="425" t="s">
        <v>156</v>
      </c>
      <c r="G58" s="656">
        <v>5000</v>
      </c>
      <c r="H58" s="22"/>
      <c r="I58" s="656">
        <v>5000</v>
      </c>
    </row>
    <row r="59" spans="1:9" s="27" customFormat="1" ht="31.5">
      <c r="A59" s="1262" t="s">
        <v>473</v>
      </c>
      <c r="B59" s="1260" t="s">
        <v>147</v>
      </c>
      <c r="C59" s="1260" t="s">
        <v>163</v>
      </c>
      <c r="D59" s="668" t="s">
        <v>709</v>
      </c>
      <c r="E59" s="683" t="s">
        <v>438</v>
      </c>
      <c r="F59" s="1261"/>
      <c r="G59" s="709">
        <f>+G60</f>
        <v>657177</v>
      </c>
      <c r="H59" s="1274"/>
      <c r="I59" s="709">
        <f>+I60</f>
        <v>731000</v>
      </c>
    </row>
    <row r="60" spans="1:9" s="27" customFormat="1" ht="35.25" customHeight="1">
      <c r="A60" s="745" t="s">
        <v>474</v>
      </c>
      <c r="B60" s="351" t="s">
        <v>147</v>
      </c>
      <c r="C60" s="351" t="s">
        <v>163</v>
      </c>
      <c r="D60" s="593" t="s">
        <v>475</v>
      </c>
      <c r="E60" s="594" t="s">
        <v>438</v>
      </c>
      <c r="F60" s="718"/>
      <c r="G60" s="785">
        <f>+G61</f>
        <v>657177</v>
      </c>
      <c r="H60" s="22"/>
      <c r="I60" s="785">
        <f>+I61</f>
        <v>731000</v>
      </c>
    </row>
    <row r="61" spans="1:254" s="45" customFormat="1" ht="31.5">
      <c r="A61" s="745" t="s">
        <v>202</v>
      </c>
      <c r="B61" s="452" t="s">
        <v>147</v>
      </c>
      <c r="C61" s="452">
        <v>13</v>
      </c>
      <c r="D61" s="710" t="s">
        <v>475</v>
      </c>
      <c r="E61" s="571" t="s">
        <v>440</v>
      </c>
      <c r="F61" s="452"/>
      <c r="G61" s="677">
        <f>SUM(G62:G65)</f>
        <v>657177</v>
      </c>
      <c r="H61" s="22" t="s">
        <v>340</v>
      </c>
      <c r="I61" s="677">
        <f>SUM(I62:I65)</f>
        <v>731000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s="45" customFormat="1" ht="65.25" customHeight="1">
      <c r="A62" s="658" t="s">
        <v>154</v>
      </c>
      <c r="B62" s="415" t="s">
        <v>147</v>
      </c>
      <c r="C62" s="415">
        <v>13</v>
      </c>
      <c r="D62" s="710" t="s">
        <v>475</v>
      </c>
      <c r="E62" s="571" t="s">
        <v>440</v>
      </c>
      <c r="F62" s="415" t="s">
        <v>149</v>
      </c>
      <c r="G62" s="778">
        <v>626177</v>
      </c>
      <c r="H62" s="62"/>
      <c r="I62" s="778">
        <v>700000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s="45" customFormat="1" ht="31.5" hidden="1">
      <c r="A63" s="745" t="s">
        <v>155</v>
      </c>
      <c r="B63" s="415" t="s">
        <v>147</v>
      </c>
      <c r="C63" s="415">
        <v>13</v>
      </c>
      <c r="D63" s="397" t="s">
        <v>475</v>
      </c>
      <c r="E63" s="398" t="s">
        <v>440</v>
      </c>
      <c r="F63" s="415" t="s">
        <v>156</v>
      </c>
      <c r="G63" s="418">
        <v>0</v>
      </c>
      <c r="H63" s="62"/>
      <c r="I63" s="418">
        <v>0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s="45" customFormat="1" ht="31.5">
      <c r="A64" s="565" t="s">
        <v>730</v>
      </c>
      <c r="B64" s="415" t="s">
        <v>147</v>
      </c>
      <c r="C64" s="415">
        <v>13</v>
      </c>
      <c r="D64" s="397" t="s">
        <v>475</v>
      </c>
      <c r="E64" s="398" t="s">
        <v>440</v>
      </c>
      <c r="F64" s="415" t="s">
        <v>156</v>
      </c>
      <c r="G64" s="656">
        <v>30000</v>
      </c>
      <c r="H64" s="62"/>
      <c r="I64" s="656">
        <v>30000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s="45" customFormat="1" ht="20.25" customHeight="1">
      <c r="A65" s="132" t="s">
        <v>157</v>
      </c>
      <c r="B65" s="415" t="s">
        <v>147</v>
      </c>
      <c r="C65" s="415" t="s">
        <v>163</v>
      </c>
      <c r="D65" s="397" t="s">
        <v>244</v>
      </c>
      <c r="E65" s="398" t="s">
        <v>440</v>
      </c>
      <c r="F65" s="425" t="s">
        <v>158</v>
      </c>
      <c r="G65" s="656">
        <v>1000</v>
      </c>
      <c r="H65" s="62"/>
      <c r="I65" s="656">
        <v>1000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s="45" customFormat="1" ht="31.5" hidden="1">
      <c r="A66" s="700" t="s">
        <v>354</v>
      </c>
      <c r="B66" s="452" t="s">
        <v>147</v>
      </c>
      <c r="C66" s="452">
        <v>13</v>
      </c>
      <c r="D66" s="710" t="s">
        <v>244</v>
      </c>
      <c r="E66" s="571" t="s">
        <v>441</v>
      </c>
      <c r="F66" s="703"/>
      <c r="G66" s="677">
        <f>SUM(G67)</f>
        <v>5000</v>
      </c>
      <c r="H66" s="62" t="s">
        <v>353</v>
      </c>
      <c r="I66" s="677">
        <f>SUM(I67)</f>
        <v>5000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s="45" customFormat="1" ht="31.5" hidden="1">
      <c r="A67" s="280" t="s">
        <v>155</v>
      </c>
      <c r="B67" s="415" t="s">
        <v>147</v>
      </c>
      <c r="C67" s="415">
        <v>13</v>
      </c>
      <c r="D67" s="397" t="s">
        <v>244</v>
      </c>
      <c r="E67" s="398" t="s">
        <v>441</v>
      </c>
      <c r="F67" s="425" t="s">
        <v>156</v>
      </c>
      <c r="G67" s="656">
        <v>5000</v>
      </c>
      <c r="H67" s="62"/>
      <c r="I67" s="656">
        <v>5000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45" customFormat="1" ht="84" customHeight="1" hidden="1">
      <c r="A68" s="721" t="s">
        <v>912</v>
      </c>
      <c r="B68" s="708" t="s">
        <v>147</v>
      </c>
      <c r="C68" s="722" t="s">
        <v>163</v>
      </c>
      <c r="D68" s="723" t="s">
        <v>212</v>
      </c>
      <c r="E68" s="724" t="s">
        <v>438</v>
      </c>
      <c r="F68" s="725"/>
      <c r="G68" s="726">
        <f>SUM(G69+G74)</f>
        <v>63314</v>
      </c>
      <c r="H68" s="62"/>
      <c r="I68" s="726">
        <f>SUM(I69+I74)</f>
        <v>63314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s="45" customFormat="1" ht="110.25" hidden="1">
      <c r="A69" s="665" t="s">
        <v>913</v>
      </c>
      <c r="B69" s="415" t="s">
        <v>147</v>
      </c>
      <c r="C69" s="562" t="s">
        <v>163</v>
      </c>
      <c r="D69" s="397" t="s">
        <v>464</v>
      </c>
      <c r="E69" s="398" t="s">
        <v>438</v>
      </c>
      <c r="F69" s="425"/>
      <c r="G69" s="705">
        <f>SUM(G70)</f>
        <v>50228</v>
      </c>
      <c r="H69" s="62"/>
      <c r="I69" s="705">
        <f>SUM(I70)</f>
        <v>50228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s="45" customFormat="1" ht="63" hidden="1">
      <c r="A70" s="665" t="s">
        <v>914</v>
      </c>
      <c r="B70" s="415" t="s">
        <v>147</v>
      </c>
      <c r="C70" s="562" t="s">
        <v>163</v>
      </c>
      <c r="D70" s="397" t="s">
        <v>464</v>
      </c>
      <c r="E70" s="398" t="s">
        <v>443</v>
      </c>
      <c r="F70" s="425"/>
      <c r="G70" s="705">
        <f>SUM(G71)</f>
        <v>50228</v>
      </c>
      <c r="H70" s="62"/>
      <c r="I70" s="705">
        <f>SUM(I71)</f>
        <v>50228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s="45" customFormat="1" ht="31.5" hidden="1">
      <c r="A71" s="711" t="s">
        <v>466</v>
      </c>
      <c r="B71" s="415" t="s">
        <v>147</v>
      </c>
      <c r="C71" s="562" t="s">
        <v>163</v>
      </c>
      <c r="D71" s="397" t="s">
        <v>464</v>
      </c>
      <c r="E71" s="398" t="s">
        <v>463</v>
      </c>
      <c r="F71" s="425"/>
      <c r="G71" s="677">
        <f>SUM(G72:G73)</f>
        <v>50228</v>
      </c>
      <c r="H71" s="62"/>
      <c r="I71" s="677">
        <f>SUM(I72:I73)</f>
        <v>50228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</row>
    <row r="72" spans="1:254" s="45" customFormat="1" ht="63" hidden="1">
      <c r="A72" s="133" t="s">
        <v>154</v>
      </c>
      <c r="B72" s="415" t="s">
        <v>147</v>
      </c>
      <c r="C72" s="562" t="s">
        <v>163</v>
      </c>
      <c r="D72" s="397" t="s">
        <v>464</v>
      </c>
      <c r="E72" s="398" t="s">
        <v>463</v>
      </c>
      <c r="F72" s="425" t="s">
        <v>149</v>
      </c>
      <c r="G72" s="656">
        <v>39258</v>
      </c>
      <c r="H72" s="62"/>
      <c r="I72" s="656">
        <v>39258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</row>
    <row r="73" spans="1:254" s="45" customFormat="1" ht="31.5" hidden="1">
      <c r="A73" s="565" t="s">
        <v>155</v>
      </c>
      <c r="B73" s="415" t="s">
        <v>147</v>
      </c>
      <c r="C73" s="562" t="s">
        <v>163</v>
      </c>
      <c r="D73" s="397" t="s">
        <v>464</v>
      </c>
      <c r="E73" s="398" t="s">
        <v>463</v>
      </c>
      <c r="F73" s="425" t="s">
        <v>156</v>
      </c>
      <c r="G73" s="656">
        <v>10970</v>
      </c>
      <c r="H73" s="62"/>
      <c r="I73" s="656">
        <v>10970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</row>
    <row r="74" spans="1:254" s="45" customFormat="1" ht="112.5" customHeight="1" hidden="1">
      <c r="A74" s="658" t="s">
        <v>915</v>
      </c>
      <c r="B74" s="415" t="s">
        <v>147</v>
      </c>
      <c r="C74" s="562" t="s">
        <v>163</v>
      </c>
      <c r="D74" s="397" t="s">
        <v>465</v>
      </c>
      <c r="E74" s="398" t="s">
        <v>438</v>
      </c>
      <c r="F74" s="425"/>
      <c r="G74" s="705">
        <f>SUM(G75)</f>
        <v>13086</v>
      </c>
      <c r="H74" s="62"/>
      <c r="I74" s="705">
        <f>SUM(I75)</f>
        <v>13086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</row>
    <row r="75" spans="1:254" s="45" customFormat="1" ht="48" customHeight="1" hidden="1">
      <c r="A75" s="665" t="s">
        <v>873</v>
      </c>
      <c r="B75" s="415" t="s">
        <v>147</v>
      </c>
      <c r="C75" s="562" t="s">
        <v>163</v>
      </c>
      <c r="D75" s="397" t="s">
        <v>462</v>
      </c>
      <c r="E75" s="398" t="s">
        <v>443</v>
      </c>
      <c r="F75" s="425"/>
      <c r="G75" s="705">
        <f>SUM(G76)</f>
        <v>13086</v>
      </c>
      <c r="H75" s="62"/>
      <c r="I75" s="705">
        <f>SUM(I76)</f>
        <v>13086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</row>
    <row r="76" spans="1:254" s="45" customFormat="1" ht="31.5" hidden="1">
      <c r="A76" s="711" t="s">
        <v>466</v>
      </c>
      <c r="B76" s="415" t="s">
        <v>147</v>
      </c>
      <c r="C76" s="562" t="s">
        <v>163</v>
      </c>
      <c r="D76" s="397" t="s">
        <v>462</v>
      </c>
      <c r="E76" s="398" t="s">
        <v>463</v>
      </c>
      <c r="F76" s="425"/>
      <c r="G76" s="705">
        <f>SUM(G77)</f>
        <v>13086</v>
      </c>
      <c r="H76" s="62"/>
      <c r="I76" s="705">
        <f>SUM(I77)</f>
        <v>13086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</row>
    <row r="77" spans="1:254" s="45" customFormat="1" ht="12" customHeight="1" hidden="1">
      <c r="A77" s="133" t="s">
        <v>154</v>
      </c>
      <c r="B77" s="415" t="s">
        <v>147</v>
      </c>
      <c r="C77" s="562" t="s">
        <v>163</v>
      </c>
      <c r="D77" s="397" t="s">
        <v>462</v>
      </c>
      <c r="E77" s="398" t="s">
        <v>463</v>
      </c>
      <c r="F77" s="425" t="s">
        <v>149</v>
      </c>
      <c r="G77" s="656">
        <v>13086</v>
      </c>
      <c r="H77" s="62"/>
      <c r="I77" s="656">
        <v>13086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</row>
    <row r="78" spans="1:9" s="27" customFormat="1" ht="18.75">
      <c r="A78" s="281" t="s">
        <v>166</v>
      </c>
      <c r="B78" s="427" t="s">
        <v>148</v>
      </c>
      <c r="C78" s="428"/>
      <c r="D78" s="429"/>
      <c r="E78" s="430"/>
      <c r="F78" s="431"/>
      <c r="G78" s="652">
        <f>+G79</f>
        <v>90188</v>
      </c>
      <c r="H78" s="22"/>
      <c r="I78" s="652">
        <f>+I79</f>
        <v>93746</v>
      </c>
    </row>
    <row r="79" spans="1:9" s="27" customFormat="1" ht="18.75">
      <c r="A79" s="282" t="s">
        <v>167</v>
      </c>
      <c r="B79" s="433" t="s">
        <v>148</v>
      </c>
      <c r="C79" s="433" t="s">
        <v>168</v>
      </c>
      <c r="D79" s="434"/>
      <c r="E79" s="435"/>
      <c r="F79" s="433"/>
      <c r="G79" s="651">
        <f>G80</f>
        <v>90188</v>
      </c>
      <c r="H79" s="22"/>
      <c r="I79" s="651">
        <f>I80</f>
        <v>93746</v>
      </c>
    </row>
    <row r="80" spans="1:9" s="43" customFormat="1" ht="30.75" customHeight="1">
      <c r="A80" s="1259" t="s">
        <v>243</v>
      </c>
      <c r="B80" s="1260" t="s">
        <v>148</v>
      </c>
      <c r="C80" s="1260" t="s">
        <v>168</v>
      </c>
      <c r="D80" s="668" t="s">
        <v>242</v>
      </c>
      <c r="E80" s="683" t="s">
        <v>438</v>
      </c>
      <c r="F80" s="1261"/>
      <c r="G80" s="709">
        <f>G81</f>
        <v>90188</v>
      </c>
      <c r="H80" s="1275"/>
      <c r="I80" s="709">
        <f>I81</f>
        <v>93746</v>
      </c>
    </row>
    <row r="81" spans="1:9" s="27" customFormat="1" ht="31.5">
      <c r="A81" s="706" t="s">
        <v>245</v>
      </c>
      <c r="B81" s="351" t="s">
        <v>148</v>
      </c>
      <c r="C81" s="351" t="s">
        <v>168</v>
      </c>
      <c r="D81" s="593" t="s">
        <v>244</v>
      </c>
      <c r="E81" s="594" t="s">
        <v>438</v>
      </c>
      <c r="F81" s="718"/>
      <c r="G81" s="704">
        <f>G82</f>
        <v>90188</v>
      </c>
      <c r="H81" s="22"/>
      <c r="I81" s="704">
        <f>I82</f>
        <v>93746</v>
      </c>
    </row>
    <row r="82" spans="1:9" s="27" customFormat="1" ht="31.5">
      <c r="A82" s="706" t="s">
        <v>247</v>
      </c>
      <c r="B82" s="719" t="s">
        <v>148</v>
      </c>
      <c r="C82" s="719" t="s">
        <v>168</v>
      </c>
      <c r="D82" s="593" t="s">
        <v>244</v>
      </c>
      <c r="E82" s="594" t="s">
        <v>471</v>
      </c>
      <c r="F82" s="719"/>
      <c r="G82" s="704">
        <f>G83</f>
        <v>90188</v>
      </c>
      <c r="H82" s="22"/>
      <c r="I82" s="704">
        <f>I83</f>
        <v>93746</v>
      </c>
    </row>
    <row r="83" spans="1:9" s="27" customFormat="1" ht="66.75" customHeight="1">
      <c r="A83" s="132" t="s">
        <v>154</v>
      </c>
      <c r="B83" s="341" t="s">
        <v>148</v>
      </c>
      <c r="C83" s="341" t="s">
        <v>168</v>
      </c>
      <c r="D83" s="439" t="s">
        <v>244</v>
      </c>
      <c r="E83" s="440" t="s">
        <v>471</v>
      </c>
      <c r="F83" s="341" t="s">
        <v>149</v>
      </c>
      <c r="G83" s="675">
        <v>90188</v>
      </c>
      <c r="H83" s="22"/>
      <c r="I83" s="675">
        <v>93746</v>
      </c>
    </row>
    <row r="84" spans="1:9" s="27" customFormat="1" ht="63.75" customHeight="1" hidden="1">
      <c r="A84" s="279" t="s">
        <v>202</v>
      </c>
      <c r="B84" s="341" t="s">
        <v>148</v>
      </c>
      <c r="C84" s="341" t="s">
        <v>168</v>
      </c>
      <c r="D84" s="439" t="s">
        <v>244</v>
      </c>
      <c r="E84" s="440" t="s">
        <v>426</v>
      </c>
      <c r="F84" s="341" t="s">
        <v>149</v>
      </c>
      <c r="G84" s="441"/>
      <c r="H84" s="22"/>
      <c r="I84" s="441"/>
    </row>
    <row r="85" spans="1:9" s="27" customFormat="1" ht="17.25" customHeight="1" hidden="1">
      <c r="A85" s="132" t="s">
        <v>155</v>
      </c>
      <c r="B85" s="341" t="s">
        <v>148</v>
      </c>
      <c r="C85" s="341" t="s">
        <v>168</v>
      </c>
      <c r="D85" s="439" t="s">
        <v>244</v>
      </c>
      <c r="E85" s="440" t="s">
        <v>426</v>
      </c>
      <c r="F85" s="341" t="s">
        <v>156</v>
      </c>
      <c r="G85" s="441">
        <v>21</v>
      </c>
      <c r="H85" s="22"/>
      <c r="I85" s="441">
        <v>21</v>
      </c>
    </row>
    <row r="86" spans="1:9" s="48" customFormat="1" ht="31.5" hidden="1">
      <c r="A86" s="262" t="s">
        <v>169</v>
      </c>
      <c r="B86" s="442" t="s">
        <v>168</v>
      </c>
      <c r="C86" s="442"/>
      <c r="D86" s="429"/>
      <c r="E86" s="430"/>
      <c r="F86" s="442"/>
      <c r="G86" s="788">
        <f>+G87+G94</f>
        <v>0</v>
      </c>
      <c r="H86" s="21"/>
      <c r="I86" s="788">
        <f>+I87+I94</f>
        <v>0</v>
      </c>
    </row>
    <row r="87" spans="1:9" s="48" customFormat="1" ht="37.5" customHeight="1" hidden="1">
      <c r="A87" s="263" t="s">
        <v>170</v>
      </c>
      <c r="B87" s="444" t="s">
        <v>168</v>
      </c>
      <c r="C87" s="444" t="s">
        <v>171</v>
      </c>
      <c r="D87" s="434"/>
      <c r="E87" s="435"/>
      <c r="F87" s="313"/>
      <c r="G87" s="318">
        <f>G89</f>
        <v>0</v>
      </c>
      <c r="H87" s="21"/>
      <c r="I87" s="318">
        <f>I89</f>
        <v>0</v>
      </c>
    </row>
    <row r="88" spans="1:9" s="48" customFormat="1" ht="101.25" customHeight="1" hidden="1">
      <c r="A88" s="681" t="s">
        <v>916</v>
      </c>
      <c r="B88" s="682" t="s">
        <v>168</v>
      </c>
      <c r="C88" s="682" t="s">
        <v>171</v>
      </c>
      <c r="D88" s="668" t="s">
        <v>225</v>
      </c>
      <c r="E88" s="683" t="s">
        <v>438</v>
      </c>
      <c r="F88" s="684"/>
      <c r="G88" s="781">
        <f>+G89</f>
        <v>0</v>
      </c>
      <c r="H88" s="21"/>
      <c r="I88" s="781">
        <f>+I89</f>
        <v>0</v>
      </c>
    </row>
    <row r="89" spans="1:9" s="49" customFormat="1" ht="135.75" customHeight="1" hidden="1">
      <c r="A89" s="673" t="s">
        <v>917</v>
      </c>
      <c r="B89" s="452" t="s">
        <v>168</v>
      </c>
      <c r="C89" s="452" t="s">
        <v>171</v>
      </c>
      <c r="D89" s="593" t="s">
        <v>442</v>
      </c>
      <c r="E89" s="594" t="s">
        <v>438</v>
      </c>
      <c r="F89" s="676"/>
      <c r="G89" s="789">
        <f>+G90</f>
        <v>0</v>
      </c>
      <c r="H89" s="23"/>
      <c r="I89" s="789">
        <f>+I90</f>
        <v>0</v>
      </c>
    </row>
    <row r="90" spans="1:9" s="48" customFormat="1" ht="47.25" customHeight="1" hidden="1">
      <c r="A90" s="673" t="s">
        <v>448</v>
      </c>
      <c r="B90" s="452" t="s">
        <v>168</v>
      </c>
      <c r="C90" s="452" t="s">
        <v>171</v>
      </c>
      <c r="D90" s="593" t="s">
        <v>442</v>
      </c>
      <c r="E90" s="594" t="s">
        <v>443</v>
      </c>
      <c r="F90" s="452"/>
      <c r="G90" s="790">
        <f>+G91</f>
        <v>0</v>
      </c>
      <c r="H90" s="21"/>
      <c r="I90" s="790">
        <f>+I91</f>
        <v>0</v>
      </c>
    </row>
    <row r="91" spans="1:9" s="27" customFormat="1" ht="47.25" customHeight="1" hidden="1">
      <c r="A91" s="674" t="s">
        <v>449</v>
      </c>
      <c r="B91" s="657" t="s">
        <v>168</v>
      </c>
      <c r="C91" s="657" t="s">
        <v>171</v>
      </c>
      <c r="D91" s="593" t="s">
        <v>442</v>
      </c>
      <c r="E91" s="594" t="s">
        <v>444</v>
      </c>
      <c r="F91" s="452"/>
      <c r="G91" s="677">
        <f>SUM(G92:G95)</f>
        <v>0</v>
      </c>
      <c r="H91" s="22"/>
      <c r="I91" s="677">
        <f>SUM(I92:I95)</f>
        <v>0</v>
      </c>
    </row>
    <row r="92" spans="1:9" s="27" customFormat="1" ht="15.75" customHeight="1" hidden="1">
      <c r="A92" s="658" t="s">
        <v>154</v>
      </c>
      <c r="B92" s="657" t="s">
        <v>168</v>
      </c>
      <c r="C92" s="657" t="s">
        <v>171</v>
      </c>
      <c r="D92" s="593" t="s">
        <v>442</v>
      </c>
      <c r="E92" s="594" t="s">
        <v>444</v>
      </c>
      <c r="F92" s="452" t="s">
        <v>149</v>
      </c>
      <c r="G92" s="654"/>
      <c r="H92" s="22"/>
      <c r="I92" s="654"/>
    </row>
    <row r="93" spans="1:9" s="254" customFormat="1" ht="33" customHeight="1" hidden="1">
      <c r="A93" s="132" t="s">
        <v>730</v>
      </c>
      <c r="B93" s="451" t="s">
        <v>168</v>
      </c>
      <c r="C93" s="451" t="s">
        <v>171</v>
      </c>
      <c r="D93" s="439" t="s">
        <v>442</v>
      </c>
      <c r="E93" s="594" t="s">
        <v>444</v>
      </c>
      <c r="F93" s="452" t="s">
        <v>156</v>
      </c>
      <c r="G93" s="654">
        <v>0</v>
      </c>
      <c r="H93" s="253"/>
      <c r="I93" s="654">
        <v>0</v>
      </c>
    </row>
    <row r="94" spans="1:9" s="43" customFormat="1" ht="21" customHeight="1" hidden="1">
      <c r="A94" s="282" t="s">
        <v>172</v>
      </c>
      <c r="B94" s="433" t="s">
        <v>168</v>
      </c>
      <c r="C94" s="433">
        <v>14</v>
      </c>
      <c r="D94" s="434"/>
      <c r="E94" s="435"/>
      <c r="F94" s="433"/>
      <c r="G94" s="318">
        <f>+G95</f>
        <v>0</v>
      </c>
      <c r="H94" s="3"/>
      <c r="I94" s="318">
        <f>+I95</f>
        <v>0</v>
      </c>
    </row>
    <row r="95" spans="1:9" s="43" customFormat="1" ht="24.75" customHeight="1" hidden="1">
      <c r="A95" s="284" t="s">
        <v>368</v>
      </c>
      <c r="B95" s="453" t="s">
        <v>168</v>
      </c>
      <c r="C95" s="453">
        <v>14</v>
      </c>
      <c r="D95" s="403" t="s">
        <v>225</v>
      </c>
      <c r="E95" s="404" t="s">
        <v>199</v>
      </c>
      <c r="F95" s="453"/>
      <c r="G95" s="365">
        <f>+G96</f>
        <v>0</v>
      </c>
      <c r="H95" s="3"/>
      <c r="I95" s="365">
        <f>+I96</f>
        <v>0</v>
      </c>
    </row>
    <row r="96" spans="1:9" s="27" customFormat="1" ht="28.5" customHeight="1" hidden="1">
      <c r="A96" s="274" t="s">
        <v>367</v>
      </c>
      <c r="B96" s="454" t="s">
        <v>168</v>
      </c>
      <c r="C96" s="454" t="s">
        <v>173</v>
      </c>
      <c r="D96" s="407" t="s">
        <v>226</v>
      </c>
      <c r="E96" s="386" t="s">
        <v>199</v>
      </c>
      <c r="F96" s="454"/>
      <c r="G96" s="387">
        <f>+G97</f>
        <v>0</v>
      </c>
      <c r="H96" s="22"/>
      <c r="I96" s="387">
        <f>+I97</f>
        <v>0</v>
      </c>
    </row>
    <row r="97" spans="1:9" s="27" customFormat="1" ht="30" customHeight="1" hidden="1">
      <c r="A97" s="279" t="s">
        <v>228</v>
      </c>
      <c r="B97" s="437" t="s">
        <v>168</v>
      </c>
      <c r="C97" s="437">
        <v>14</v>
      </c>
      <c r="D97" s="438" t="s">
        <v>226</v>
      </c>
      <c r="E97" s="392" t="s">
        <v>227</v>
      </c>
      <c r="F97" s="410"/>
      <c r="G97" s="394">
        <f>G98</f>
        <v>0</v>
      </c>
      <c r="H97" s="22"/>
      <c r="I97" s="394">
        <f>I98</f>
        <v>0</v>
      </c>
    </row>
    <row r="98" spans="1:9" s="27" customFormat="1" ht="30.75" customHeight="1" hidden="1">
      <c r="A98" s="132" t="s">
        <v>155</v>
      </c>
      <c r="B98" s="455" t="s">
        <v>168</v>
      </c>
      <c r="C98" s="455">
        <v>14</v>
      </c>
      <c r="D98" s="439" t="s">
        <v>226</v>
      </c>
      <c r="E98" s="440" t="s">
        <v>227</v>
      </c>
      <c r="F98" s="341" t="s">
        <v>156</v>
      </c>
      <c r="G98" s="441">
        <v>0</v>
      </c>
      <c r="H98" s="22"/>
      <c r="I98" s="441">
        <v>0</v>
      </c>
    </row>
    <row r="99" spans="1:9" s="27" customFormat="1" ht="42" customHeight="1" hidden="1">
      <c r="A99" s="262" t="s">
        <v>174</v>
      </c>
      <c r="B99" s="306" t="s">
        <v>153</v>
      </c>
      <c r="C99" s="456"/>
      <c r="D99" s="456"/>
      <c r="E99" s="457"/>
      <c r="F99" s="310"/>
      <c r="G99" s="311">
        <f>+G100</f>
        <v>0</v>
      </c>
      <c r="H99" s="22"/>
      <c r="I99" s="311">
        <f>+I100</f>
        <v>0</v>
      </c>
    </row>
    <row r="100" spans="1:9" s="27" customFormat="1" ht="46.5" customHeight="1" hidden="1">
      <c r="A100" s="285" t="s">
        <v>732</v>
      </c>
      <c r="B100" s="459" t="s">
        <v>153</v>
      </c>
      <c r="C100" s="460" t="s">
        <v>171</v>
      </c>
      <c r="D100" s="461"/>
      <c r="E100" s="462"/>
      <c r="F100" s="463"/>
      <c r="G100" s="464">
        <f>SUM(G106,G101)</f>
        <v>0</v>
      </c>
      <c r="H100" s="22"/>
      <c r="I100" s="464">
        <f>SUM(I106,I101)</f>
        <v>0</v>
      </c>
    </row>
    <row r="101" spans="1:37" s="42" customFormat="1" ht="87.75" customHeight="1" hidden="1">
      <c r="A101" s="264" t="s">
        <v>918</v>
      </c>
      <c r="B101" s="320" t="s">
        <v>153</v>
      </c>
      <c r="C101" s="321" t="s">
        <v>171</v>
      </c>
      <c r="D101" s="976" t="s">
        <v>733</v>
      </c>
      <c r="E101" s="977" t="s">
        <v>438</v>
      </c>
      <c r="F101" s="324"/>
      <c r="G101" s="791">
        <f>SUM(G102)</f>
        <v>0</v>
      </c>
      <c r="H101" s="13"/>
      <c r="I101" s="791">
        <f>SUM(I102)</f>
        <v>0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1:247" s="41" customFormat="1" ht="120.75" customHeight="1" hidden="1">
      <c r="A102" s="963" t="s">
        <v>919</v>
      </c>
      <c r="B102" s="327" t="s">
        <v>153</v>
      </c>
      <c r="C102" s="328" t="s">
        <v>171</v>
      </c>
      <c r="D102" s="965" t="s">
        <v>622</v>
      </c>
      <c r="E102" s="966" t="s">
        <v>438</v>
      </c>
      <c r="F102" s="468"/>
      <c r="G102" s="792">
        <f>SUM(G103)</f>
        <v>0</v>
      </c>
      <c r="H102" s="3"/>
      <c r="I102" s="792">
        <f>SUM(I103)</f>
        <v>0</v>
      </c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</row>
    <row r="103" spans="1:247" s="51" customFormat="1" ht="69.75" customHeight="1" hidden="1">
      <c r="A103" s="964" t="s">
        <v>875</v>
      </c>
      <c r="B103" s="334" t="s">
        <v>153</v>
      </c>
      <c r="C103" s="335" t="s">
        <v>171</v>
      </c>
      <c r="D103" s="967" t="s">
        <v>622</v>
      </c>
      <c r="E103" s="968" t="s">
        <v>443</v>
      </c>
      <c r="F103" s="473"/>
      <c r="G103" s="784">
        <f>+G104</f>
        <v>0</v>
      </c>
      <c r="H103" s="3"/>
      <c r="I103" s="784">
        <f>+I104</f>
        <v>0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</row>
    <row r="104" spans="1:248" s="39" customFormat="1" ht="63" customHeight="1" hidden="1">
      <c r="A104" s="964" t="s">
        <v>734</v>
      </c>
      <c r="B104" s="971" t="s">
        <v>153</v>
      </c>
      <c r="C104" s="972" t="s">
        <v>171</v>
      </c>
      <c r="D104" s="967" t="s">
        <v>622</v>
      </c>
      <c r="E104" s="968" t="s">
        <v>735</v>
      </c>
      <c r="F104" s="973"/>
      <c r="G104" s="974">
        <v>0</v>
      </c>
      <c r="H104" s="975"/>
      <c r="I104" s="974">
        <v>0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</row>
    <row r="105" spans="1:248" s="39" customFormat="1" ht="39" customHeight="1" hidden="1">
      <c r="A105" s="132" t="s">
        <v>730</v>
      </c>
      <c r="B105" s="474" t="s">
        <v>153</v>
      </c>
      <c r="C105" s="475" t="s">
        <v>171</v>
      </c>
      <c r="D105" s="969" t="s">
        <v>622</v>
      </c>
      <c r="E105" s="970" t="s">
        <v>735</v>
      </c>
      <c r="F105" s="478" t="s">
        <v>156</v>
      </c>
      <c r="G105" s="793"/>
      <c r="H105" s="3"/>
      <c r="I105" s="79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</row>
    <row r="106" spans="1:37" s="42" customFormat="1" ht="36.75" customHeight="1" hidden="1">
      <c r="A106" s="264" t="s">
        <v>371</v>
      </c>
      <c r="B106" s="320" t="s">
        <v>153</v>
      </c>
      <c r="C106" s="321" t="s">
        <v>193</v>
      </c>
      <c r="D106" s="322" t="s">
        <v>164</v>
      </c>
      <c r="E106" s="323" t="s">
        <v>425</v>
      </c>
      <c r="F106" s="324"/>
      <c r="G106" s="791">
        <f>+G107+G102</f>
        <v>0</v>
      </c>
      <c r="H106" s="13"/>
      <c r="I106" s="791">
        <f>+I107+I102</f>
        <v>0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</row>
    <row r="107" spans="1:247" s="41" customFormat="1" ht="27" customHeight="1" hidden="1">
      <c r="A107" s="286" t="s">
        <v>372</v>
      </c>
      <c r="B107" s="327" t="s">
        <v>153</v>
      </c>
      <c r="C107" s="328" t="s">
        <v>193</v>
      </c>
      <c r="D107" s="466" t="s">
        <v>210</v>
      </c>
      <c r="E107" s="467" t="s">
        <v>425</v>
      </c>
      <c r="F107" s="468"/>
      <c r="G107" s="792">
        <f>+G108</f>
        <v>0</v>
      </c>
      <c r="H107" s="3"/>
      <c r="I107" s="792">
        <f>+I108</f>
        <v>0</v>
      </c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</row>
    <row r="108" spans="1:247" s="41" customFormat="1" ht="28.5" customHeight="1" hidden="1">
      <c r="A108" s="287" t="s">
        <v>211</v>
      </c>
      <c r="B108" s="334" t="s">
        <v>153</v>
      </c>
      <c r="C108" s="335" t="s">
        <v>193</v>
      </c>
      <c r="D108" s="471" t="s">
        <v>210</v>
      </c>
      <c r="E108" s="472" t="s">
        <v>427</v>
      </c>
      <c r="F108" s="473"/>
      <c r="G108" s="784"/>
      <c r="H108" s="3"/>
      <c r="I108" s="784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</row>
    <row r="109" spans="1:247" s="41" customFormat="1" ht="24.75" customHeight="1" hidden="1">
      <c r="A109" s="132" t="s">
        <v>155</v>
      </c>
      <c r="B109" s="474" t="s">
        <v>153</v>
      </c>
      <c r="C109" s="475" t="s">
        <v>193</v>
      </c>
      <c r="D109" s="476" t="s">
        <v>210</v>
      </c>
      <c r="E109" s="477" t="s">
        <v>427</v>
      </c>
      <c r="F109" s="478" t="s">
        <v>156</v>
      </c>
      <c r="G109" s="793"/>
      <c r="H109" s="3"/>
      <c r="I109" s="79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</row>
    <row r="110" spans="1:9" s="43" customFormat="1" ht="17.25" customHeight="1">
      <c r="A110" s="281" t="s">
        <v>177</v>
      </c>
      <c r="B110" s="427" t="s">
        <v>178</v>
      </c>
      <c r="C110" s="427"/>
      <c r="D110" s="480"/>
      <c r="E110" s="481"/>
      <c r="F110" s="427"/>
      <c r="G110" s="794">
        <f>SUM(G111+G117+G137)</f>
        <v>50000</v>
      </c>
      <c r="H110" s="3"/>
      <c r="I110" s="794">
        <f>SUM(I111+I117+I137)</f>
        <v>50000</v>
      </c>
    </row>
    <row r="111" spans="1:9" s="43" customFormat="1" ht="15" customHeight="1" hidden="1">
      <c r="A111" s="660" t="s">
        <v>445</v>
      </c>
      <c r="B111" s="670" t="s">
        <v>178</v>
      </c>
      <c r="C111" s="670" t="s">
        <v>147</v>
      </c>
      <c r="D111" s="671"/>
      <c r="E111" s="672"/>
      <c r="F111" s="670"/>
      <c r="G111" s="795">
        <f>SUM(G112)</f>
        <v>0</v>
      </c>
      <c r="H111" s="3"/>
      <c r="I111" s="795">
        <f>SUM(I112)</f>
        <v>0</v>
      </c>
    </row>
    <row r="112" spans="1:9" s="43" customFormat="1" ht="81" customHeight="1" hidden="1">
      <c r="A112" s="721" t="s">
        <v>912</v>
      </c>
      <c r="B112" s="667" t="s">
        <v>178</v>
      </c>
      <c r="C112" s="667" t="s">
        <v>147</v>
      </c>
      <c r="D112" s="668" t="s">
        <v>212</v>
      </c>
      <c r="E112" s="669" t="s">
        <v>438</v>
      </c>
      <c r="F112" s="667"/>
      <c r="G112" s="726">
        <f>SUM(G113)</f>
        <v>0</v>
      </c>
      <c r="H112" s="3"/>
      <c r="I112" s="726">
        <f>SUM(I113)</f>
        <v>0</v>
      </c>
    </row>
    <row r="113" spans="1:9" s="43" customFormat="1" ht="97.5" customHeight="1" hidden="1">
      <c r="A113" s="665" t="s">
        <v>913</v>
      </c>
      <c r="B113" s="727" t="s">
        <v>178</v>
      </c>
      <c r="C113" s="727" t="s">
        <v>147</v>
      </c>
      <c r="D113" s="593" t="s">
        <v>213</v>
      </c>
      <c r="E113" s="661" t="s">
        <v>438</v>
      </c>
      <c r="F113" s="659"/>
      <c r="G113" s="705">
        <f>SUM(G114)</f>
        <v>0</v>
      </c>
      <c r="H113" s="3"/>
      <c r="I113" s="705">
        <f>SUM(I114)</f>
        <v>0</v>
      </c>
    </row>
    <row r="114" spans="1:9" s="43" customFormat="1" ht="50.25" customHeight="1" hidden="1">
      <c r="A114" s="666" t="s">
        <v>920</v>
      </c>
      <c r="B114" s="727" t="s">
        <v>178</v>
      </c>
      <c r="C114" s="727" t="s">
        <v>147</v>
      </c>
      <c r="D114" s="593" t="s">
        <v>213</v>
      </c>
      <c r="E114" s="661" t="s">
        <v>443</v>
      </c>
      <c r="F114" s="659"/>
      <c r="G114" s="705">
        <f>SUM(G115)</f>
        <v>0</v>
      </c>
      <c r="H114" s="3"/>
      <c r="I114" s="705">
        <f>SUM(I115)</f>
        <v>0</v>
      </c>
    </row>
    <row r="115" spans="1:9" s="43" customFormat="1" ht="39.75" customHeight="1" hidden="1">
      <c r="A115" s="663" t="s">
        <v>447</v>
      </c>
      <c r="B115" s="727" t="s">
        <v>178</v>
      </c>
      <c r="C115" s="727" t="s">
        <v>147</v>
      </c>
      <c r="D115" s="593" t="s">
        <v>213</v>
      </c>
      <c r="E115" s="661" t="s">
        <v>446</v>
      </c>
      <c r="F115" s="659"/>
      <c r="G115" s="705">
        <f>SUM(G116)</f>
        <v>0</v>
      </c>
      <c r="H115" s="3"/>
      <c r="I115" s="705">
        <f>SUM(I116)</f>
        <v>0</v>
      </c>
    </row>
    <row r="116" spans="1:9" s="43" customFormat="1" ht="39" customHeight="1" hidden="1">
      <c r="A116" s="132" t="s">
        <v>730</v>
      </c>
      <c r="B116" s="727" t="s">
        <v>178</v>
      </c>
      <c r="C116" s="727" t="s">
        <v>147</v>
      </c>
      <c r="D116" s="593" t="s">
        <v>213</v>
      </c>
      <c r="E116" s="661" t="s">
        <v>446</v>
      </c>
      <c r="F116" s="727" t="s">
        <v>156</v>
      </c>
      <c r="G116" s="728">
        <v>0</v>
      </c>
      <c r="H116" s="3"/>
      <c r="I116" s="728">
        <v>0</v>
      </c>
    </row>
    <row r="117" spans="1:9" s="43" customFormat="1" ht="23.25" customHeight="1" hidden="1">
      <c r="A117" s="678" t="s">
        <v>450</v>
      </c>
      <c r="B117" s="670" t="s">
        <v>178</v>
      </c>
      <c r="C117" s="670" t="s">
        <v>148</v>
      </c>
      <c r="D117" s="679"/>
      <c r="E117" s="680"/>
      <c r="F117" s="670"/>
      <c r="G117" s="795">
        <f>SUM(G127+G132+G118)</f>
        <v>0</v>
      </c>
      <c r="H117" s="3"/>
      <c r="I117" s="795">
        <f>SUM(I127+I132+I118)</f>
        <v>0</v>
      </c>
    </row>
    <row r="118" spans="1:9" s="43" customFormat="1" ht="72" customHeight="1" hidden="1">
      <c r="A118" s="730" t="s">
        <v>921</v>
      </c>
      <c r="B118" s="771" t="s">
        <v>178</v>
      </c>
      <c r="C118" s="771" t="s">
        <v>148</v>
      </c>
      <c r="D118" s="772" t="s">
        <v>585</v>
      </c>
      <c r="E118" s="773" t="s">
        <v>438</v>
      </c>
      <c r="F118" s="771"/>
      <c r="G118" s="726">
        <f>SUM(G119)</f>
        <v>0</v>
      </c>
      <c r="H118" s="3"/>
      <c r="I118" s="726">
        <f>SUM(I119)</f>
        <v>0</v>
      </c>
    </row>
    <row r="119" spans="1:9" s="43" customFormat="1" ht="70.5" customHeight="1" hidden="1">
      <c r="A119" s="673" t="s">
        <v>922</v>
      </c>
      <c r="B119" s="727" t="s">
        <v>178</v>
      </c>
      <c r="C119" s="727" t="s">
        <v>148</v>
      </c>
      <c r="D119" s="570" t="s">
        <v>710</v>
      </c>
      <c r="E119" s="578" t="s">
        <v>438</v>
      </c>
      <c r="F119" s="659"/>
      <c r="G119" s="705">
        <f>SUM(G120)</f>
        <v>0</v>
      </c>
      <c r="H119" s="3"/>
      <c r="I119" s="705">
        <f>SUM(I120)</f>
        <v>0</v>
      </c>
    </row>
    <row r="120" spans="1:9" s="43" customFormat="1" ht="48" customHeight="1" hidden="1">
      <c r="A120" s="663" t="s">
        <v>923</v>
      </c>
      <c r="B120" s="727" t="s">
        <v>178</v>
      </c>
      <c r="C120" s="727" t="s">
        <v>148</v>
      </c>
      <c r="D120" s="570" t="s">
        <v>710</v>
      </c>
      <c r="E120" s="578" t="s">
        <v>443</v>
      </c>
      <c r="F120" s="659"/>
      <c r="G120" s="705">
        <f>SUM(G121)</f>
        <v>0</v>
      </c>
      <c r="H120" s="3"/>
      <c r="I120" s="705">
        <f>SUM(I121)</f>
        <v>0</v>
      </c>
    </row>
    <row r="121" spans="1:9" s="43" customFormat="1" ht="48.75" customHeight="1" hidden="1">
      <c r="A121" s="701" t="s">
        <v>736</v>
      </c>
      <c r="B121" s="727" t="s">
        <v>178</v>
      </c>
      <c r="C121" s="727" t="s">
        <v>148</v>
      </c>
      <c r="D121" s="570" t="s">
        <v>586</v>
      </c>
      <c r="E121" s="578" t="s">
        <v>737</v>
      </c>
      <c r="F121" s="659"/>
      <c r="G121" s="705">
        <f>SUM(G122)</f>
        <v>0</v>
      </c>
      <c r="H121" s="3"/>
      <c r="I121" s="705">
        <f>SUM(I122)</f>
        <v>0</v>
      </c>
    </row>
    <row r="122" spans="1:9" s="43" customFormat="1" ht="36" customHeight="1" hidden="1">
      <c r="A122" s="132" t="s">
        <v>730</v>
      </c>
      <c r="B122" s="727" t="s">
        <v>178</v>
      </c>
      <c r="C122" s="727" t="s">
        <v>148</v>
      </c>
      <c r="D122" s="570" t="s">
        <v>586</v>
      </c>
      <c r="E122" s="578" t="s">
        <v>737</v>
      </c>
      <c r="F122" s="727" t="s">
        <v>156</v>
      </c>
      <c r="G122" s="796">
        <v>0</v>
      </c>
      <c r="H122" s="3"/>
      <c r="I122" s="796">
        <v>0</v>
      </c>
    </row>
    <row r="123" spans="1:9" s="43" customFormat="1" ht="63.75" customHeight="1" hidden="1">
      <c r="A123" s="701" t="s">
        <v>739</v>
      </c>
      <c r="B123" s="727" t="s">
        <v>178</v>
      </c>
      <c r="C123" s="727" t="s">
        <v>148</v>
      </c>
      <c r="D123" s="570" t="s">
        <v>586</v>
      </c>
      <c r="E123" s="578" t="s">
        <v>738</v>
      </c>
      <c r="F123" s="727"/>
      <c r="G123" s="705">
        <f>SUM(G124)</f>
        <v>0</v>
      </c>
      <c r="H123" s="3"/>
      <c r="I123" s="705">
        <f>SUM(I124)</f>
        <v>0</v>
      </c>
    </row>
    <row r="124" spans="1:9" s="43" customFormat="1" ht="36" customHeight="1" hidden="1">
      <c r="A124" s="268" t="s">
        <v>730</v>
      </c>
      <c r="B124" s="727" t="s">
        <v>178</v>
      </c>
      <c r="C124" s="727" t="s">
        <v>148</v>
      </c>
      <c r="D124" s="570" t="s">
        <v>586</v>
      </c>
      <c r="E124" s="578" t="s">
        <v>738</v>
      </c>
      <c r="F124" s="727" t="s">
        <v>156</v>
      </c>
      <c r="G124" s="796">
        <v>0</v>
      </c>
      <c r="H124" s="3"/>
      <c r="I124" s="796">
        <v>0</v>
      </c>
    </row>
    <row r="125" spans="1:9" s="43" customFormat="1" ht="36" customHeight="1" hidden="1">
      <c r="A125" s="268" t="s">
        <v>741</v>
      </c>
      <c r="B125" s="727" t="s">
        <v>178</v>
      </c>
      <c r="C125" s="727" t="s">
        <v>148</v>
      </c>
      <c r="D125" s="570" t="s">
        <v>586</v>
      </c>
      <c r="E125" s="578" t="s">
        <v>740</v>
      </c>
      <c r="F125" s="727"/>
      <c r="G125" s="705">
        <f>SUM(G126)</f>
        <v>0</v>
      </c>
      <c r="H125" s="3"/>
      <c r="I125" s="705">
        <f>SUM(I126)</f>
        <v>0</v>
      </c>
    </row>
    <row r="126" spans="1:9" s="43" customFormat="1" ht="36" customHeight="1" hidden="1">
      <c r="A126" s="268" t="s">
        <v>730</v>
      </c>
      <c r="B126" s="727" t="s">
        <v>178</v>
      </c>
      <c r="C126" s="727" t="s">
        <v>148</v>
      </c>
      <c r="D126" s="570" t="s">
        <v>586</v>
      </c>
      <c r="E126" s="578" t="s">
        <v>740</v>
      </c>
      <c r="F126" s="727" t="s">
        <v>156</v>
      </c>
      <c r="G126" s="796">
        <v>0</v>
      </c>
      <c r="H126" s="3"/>
      <c r="I126" s="796">
        <v>0</v>
      </c>
    </row>
    <row r="127" spans="1:9" s="43" customFormat="1" ht="94.5" hidden="1">
      <c r="A127" s="721" t="s">
        <v>912</v>
      </c>
      <c r="B127" s="667" t="s">
        <v>178</v>
      </c>
      <c r="C127" s="667" t="s">
        <v>148</v>
      </c>
      <c r="D127" s="668" t="s">
        <v>212</v>
      </c>
      <c r="E127" s="669" t="s">
        <v>438</v>
      </c>
      <c r="F127" s="667"/>
      <c r="G127" s="726">
        <f>SUM(G128)</f>
        <v>0</v>
      </c>
      <c r="H127" s="3"/>
      <c r="I127" s="726">
        <f>SUM(I128)</f>
        <v>0</v>
      </c>
    </row>
    <row r="128" spans="1:9" s="43" customFormat="1" ht="97.5" customHeight="1" hidden="1">
      <c r="A128" s="665" t="s">
        <v>913</v>
      </c>
      <c r="B128" s="727" t="s">
        <v>178</v>
      </c>
      <c r="C128" s="727" t="s">
        <v>148</v>
      </c>
      <c r="D128" s="593" t="s">
        <v>213</v>
      </c>
      <c r="E128" s="661" t="s">
        <v>438</v>
      </c>
      <c r="F128" s="659"/>
      <c r="G128" s="705">
        <f>SUM(G129)</f>
        <v>0</v>
      </c>
      <c r="H128" s="3"/>
      <c r="I128" s="705">
        <f>SUM(I129)</f>
        <v>0</v>
      </c>
    </row>
    <row r="129" spans="1:9" s="43" customFormat="1" ht="49.5" customHeight="1" hidden="1">
      <c r="A129" s="666" t="s">
        <v>920</v>
      </c>
      <c r="B129" s="727" t="s">
        <v>178</v>
      </c>
      <c r="C129" s="727" t="s">
        <v>148</v>
      </c>
      <c r="D129" s="593" t="s">
        <v>213</v>
      </c>
      <c r="E129" s="661" t="s">
        <v>443</v>
      </c>
      <c r="F129" s="659"/>
      <c r="G129" s="705">
        <f>SUM(G130)</f>
        <v>0</v>
      </c>
      <c r="H129" s="3"/>
      <c r="I129" s="705">
        <f>SUM(I130)</f>
        <v>0</v>
      </c>
    </row>
    <row r="130" spans="1:9" s="43" customFormat="1" ht="21.75" customHeight="1" hidden="1">
      <c r="A130" s="663" t="s">
        <v>452</v>
      </c>
      <c r="B130" s="727" t="s">
        <v>178</v>
      </c>
      <c r="C130" s="727" t="s">
        <v>148</v>
      </c>
      <c r="D130" s="593" t="s">
        <v>213</v>
      </c>
      <c r="E130" s="661" t="s">
        <v>451</v>
      </c>
      <c r="F130" s="659"/>
      <c r="G130" s="705">
        <f>SUM(G131)</f>
        <v>0</v>
      </c>
      <c r="H130" s="3"/>
      <c r="I130" s="705">
        <f>SUM(I131)</f>
        <v>0</v>
      </c>
    </row>
    <row r="131" spans="1:9" s="43" customFormat="1" ht="30.75" customHeight="1" hidden="1">
      <c r="A131" s="268" t="s">
        <v>730</v>
      </c>
      <c r="B131" s="727" t="s">
        <v>178</v>
      </c>
      <c r="C131" s="727" t="s">
        <v>148</v>
      </c>
      <c r="D131" s="593" t="s">
        <v>213</v>
      </c>
      <c r="E131" s="661" t="s">
        <v>451</v>
      </c>
      <c r="F131" s="727" t="s">
        <v>156</v>
      </c>
      <c r="G131" s="728">
        <v>0</v>
      </c>
      <c r="H131" s="3"/>
      <c r="I131" s="728">
        <v>0</v>
      </c>
    </row>
    <row r="132" spans="1:9" s="43" customFormat="1" ht="63" hidden="1">
      <c r="A132" s="721" t="s">
        <v>924</v>
      </c>
      <c r="B132" s="667" t="s">
        <v>178</v>
      </c>
      <c r="C132" s="667" t="s">
        <v>148</v>
      </c>
      <c r="D132" s="668" t="s">
        <v>453</v>
      </c>
      <c r="E132" s="669" t="s">
        <v>438</v>
      </c>
      <c r="F132" s="667"/>
      <c r="G132" s="726">
        <f>SUM(G133)</f>
        <v>0</v>
      </c>
      <c r="H132" s="3"/>
      <c r="I132" s="726">
        <f>SUM(I133)</f>
        <v>0</v>
      </c>
    </row>
    <row r="133" spans="1:9" s="43" customFormat="1" ht="78" customHeight="1" hidden="1">
      <c r="A133" s="673" t="s">
        <v>925</v>
      </c>
      <c r="B133" s="727" t="s">
        <v>178</v>
      </c>
      <c r="C133" s="727" t="s">
        <v>148</v>
      </c>
      <c r="D133" s="593" t="s">
        <v>454</v>
      </c>
      <c r="E133" s="661" t="s">
        <v>438</v>
      </c>
      <c r="F133" s="727"/>
      <c r="G133" s="705">
        <f>SUM(G134)</f>
        <v>0</v>
      </c>
      <c r="H133" s="3"/>
      <c r="I133" s="705">
        <f>SUM(I134)</f>
        <v>0</v>
      </c>
    </row>
    <row r="134" spans="1:9" s="43" customFormat="1" ht="48" customHeight="1" hidden="1">
      <c r="A134" s="673" t="s">
        <v>877</v>
      </c>
      <c r="B134" s="727" t="s">
        <v>178</v>
      </c>
      <c r="C134" s="727" t="s">
        <v>148</v>
      </c>
      <c r="D134" s="593" t="s">
        <v>454</v>
      </c>
      <c r="E134" s="661" t="s">
        <v>456</v>
      </c>
      <c r="F134" s="727"/>
      <c r="G134" s="705">
        <f>SUM(G135)</f>
        <v>0</v>
      </c>
      <c r="H134" s="3"/>
      <c r="I134" s="705">
        <f>SUM(I135)</f>
        <v>0</v>
      </c>
    </row>
    <row r="135" spans="1:9" s="43" customFormat="1" ht="34.5" customHeight="1" hidden="1">
      <c r="A135" s="673" t="s">
        <v>457</v>
      </c>
      <c r="B135" s="727" t="s">
        <v>178</v>
      </c>
      <c r="C135" s="727" t="s">
        <v>148</v>
      </c>
      <c r="D135" s="593" t="s">
        <v>454</v>
      </c>
      <c r="E135" s="661" t="s">
        <v>455</v>
      </c>
      <c r="F135" s="727"/>
      <c r="G135" s="705">
        <f>SUM(G136)</f>
        <v>0</v>
      </c>
      <c r="H135" s="3"/>
      <c r="I135" s="705">
        <f>SUM(I136)</f>
        <v>0</v>
      </c>
    </row>
    <row r="136" spans="1:9" s="43" customFormat="1" ht="30.75" customHeight="1" hidden="1">
      <c r="A136" s="665" t="s">
        <v>689</v>
      </c>
      <c r="B136" s="727" t="s">
        <v>178</v>
      </c>
      <c r="C136" s="727" t="s">
        <v>148</v>
      </c>
      <c r="D136" s="593" t="s">
        <v>454</v>
      </c>
      <c r="E136" s="661" t="s">
        <v>455</v>
      </c>
      <c r="F136" s="727" t="s">
        <v>588</v>
      </c>
      <c r="G136" s="728">
        <v>0</v>
      </c>
      <c r="H136" s="3"/>
      <c r="I136" s="728">
        <v>0</v>
      </c>
    </row>
    <row r="137" spans="1:9" s="27" customFormat="1" ht="18.75" customHeight="1">
      <c r="A137" s="282" t="s">
        <v>179</v>
      </c>
      <c r="B137" s="433" t="s">
        <v>178</v>
      </c>
      <c r="C137" s="433" t="s">
        <v>168</v>
      </c>
      <c r="D137" s="483"/>
      <c r="E137" s="484"/>
      <c r="F137" s="433"/>
      <c r="G137" s="662">
        <f>+G138</f>
        <v>50000</v>
      </c>
      <c r="H137" s="22"/>
      <c r="I137" s="662">
        <f>+I138</f>
        <v>50000</v>
      </c>
    </row>
    <row r="138" spans="1:37" s="54" customFormat="1" ht="78.75" customHeight="1">
      <c r="A138" s="664" t="s">
        <v>912</v>
      </c>
      <c r="B138" s="667" t="s">
        <v>178</v>
      </c>
      <c r="C138" s="691" t="s">
        <v>168</v>
      </c>
      <c r="D138" s="692" t="s">
        <v>212</v>
      </c>
      <c r="E138" s="693" t="s">
        <v>438</v>
      </c>
      <c r="F138" s="694"/>
      <c r="G138" s="695">
        <f>+G139</f>
        <v>50000</v>
      </c>
      <c r="H138" s="26"/>
      <c r="I138" s="695">
        <f>+I139</f>
        <v>50000</v>
      </c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</row>
    <row r="139" spans="1:37" s="42" customFormat="1" ht="109.5" customHeight="1">
      <c r="A139" s="673" t="s">
        <v>913</v>
      </c>
      <c r="B139" s="696" t="s">
        <v>178</v>
      </c>
      <c r="C139" s="697" t="s">
        <v>168</v>
      </c>
      <c r="D139" s="581" t="s">
        <v>213</v>
      </c>
      <c r="E139" s="582" t="s">
        <v>438</v>
      </c>
      <c r="F139" s="698"/>
      <c r="G139" s="779">
        <f>+G141+G143</f>
        <v>50000</v>
      </c>
      <c r="H139" s="13"/>
      <c r="I139" s="779">
        <f>+I141+I143</f>
        <v>50000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</row>
    <row r="140" spans="1:37" s="42" customFormat="1" ht="63" customHeight="1">
      <c r="A140" s="666" t="s">
        <v>914</v>
      </c>
      <c r="B140" s="696" t="s">
        <v>178</v>
      </c>
      <c r="C140" s="697" t="s">
        <v>168</v>
      </c>
      <c r="D140" s="581" t="s">
        <v>213</v>
      </c>
      <c r="E140" s="582" t="s">
        <v>443</v>
      </c>
      <c r="F140" s="698"/>
      <c r="G140" s="705">
        <f>SUM(G141)</f>
        <v>50000</v>
      </c>
      <c r="H140" s="13"/>
      <c r="I140" s="705">
        <f>SUM(I141)</f>
        <v>50000</v>
      </c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</row>
    <row r="141" spans="1:9" s="41" customFormat="1" ht="21.75" customHeight="1">
      <c r="A141" s="699" t="s">
        <v>215</v>
      </c>
      <c r="B141" s="696" t="s">
        <v>178</v>
      </c>
      <c r="C141" s="697" t="s">
        <v>168</v>
      </c>
      <c r="D141" s="581" t="s">
        <v>213</v>
      </c>
      <c r="E141" s="582" t="s">
        <v>458</v>
      </c>
      <c r="F141" s="698"/>
      <c r="G141" s="779">
        <f>SUM(G142)</f>
        <v>50000</v>
      </c>
      <c r="H141" s="13"/>
      <c r="I141" s="779">
        <f>SUM(I142)</f>
        <v>50000</v>
      </c>
    </row>
    <row r="142" spans="1:9" s="41" customFormat="1" ht="35.25" customHeight="1">
      <c r="A142" s="268" t="s">
        <v>730</v>
      </c>
      <c r="B142" s="474" t="s">
        <v>178</v>
      </c>
      <c r="C142" s="475" t="s">
        <v>168</v>
      </c>
      <c r="D142" s="497" t="s">
        <v>213</v>
      </c>
      <c r="E142" s="498" t="s">
        <v>458</v>
      </c>
      <c r="F142" s="345" t="s">
        <v>156</v>
      </c>
      <c r="G142" s="780">
        <v>50000</v>
      </c>
      <c r="H142" s="13"/>
      <c r="I142" s="780">
        <v>50000</v>
      </c>
    </row>
    <row r="143" spans="1:37" s="42" customFormat="1" ht="63.75" customHeight="1" hidden="1">
      <c r="A143" s="664" t="s">
        <v>878</v>
      </c>
      <c r="B143" s="1030" t="s">
        <v>178</v>
      </c>
      <c r="C143" s="1031" t="s">
        <v>168</v>
      </c>
      <c r="D143" s="1023" t="s">
        <v>808</v>
      </c>
      <c r="E143" s="1024" t="s">
        <v>438</v>
      </c>
      <c r="F143" s="1029"/>
      <c r="G143" s="1033">
        <f>SUM(G144)</f>
        <v>0</v>
      </c>
      <c r="H143" s="1034"/>
      <c r="I143" s="1033">
        <f>SUM(I144)</f>
        <v>0</v>
      </c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:9" s="41" customFormat="1" ht="61.5" customHeight="1" hidden="1">
      <c r="A144" s="700" t="s">
        <v>879</v>
      </c>
      <c r="B144" s="474" t="s">
        <v>178</v>
      </c>
      <c r="C144" s="475" t="s">
        <v>168</v>
      </c>
      <c r="D144" s="497" t="s">
        <v>809</v>
      </c>
      <c r="E144" s="498" t="s">
        <v>438</v>
      </c>
      <c r="F144" s="345"/>
      <c r="G144" s="1025">
        <f>SUM(G145)</f>
        <v>0</v>
      </c>
      <c r="H144" s="1032"/>
      <c r="I144" s="1025">
        <f>SUM(I145)</f>
        <v>0</v>
      </c>
    </row>
    <row r="145" spans="1:9" s="41" customFormat="1" ht="35.25" customHeight="1" hidden="1">
      <c r="A145" s="700" t="s">
        <v>810</v>
      </c>
      <c r="B145" s="474" t="s">
        <v>178</v>
      </c>
      <c r="C145" s="475" t="s">
        <v>168</v>
      </c>
      <c r="D145" s="497" t="s">
        <v>809</v>
      </c>
      <c r="E145" s="498" t="s">
        <v>443</v>
      </c>
      <c r="F145" s="703"/>
      <c r="G145" s="1026">
        <f>+G146</f>
        <v>0</v>
      </c>
      <c r="H145" s="1035"/>
      <c r="I145" s="1026">
        <f>+I146</f>
        <v>0</v>
      </c>
    </row>
    <row r="146" spans="1:9" s="41" customFormat="1" ht="30" customHeight="1" hidden="1">
      <c r="A146" s="700" t="s">
        <v>811</v>
      </c>
      <c r="B146" s="474" t="s">
        <v>178</v>
      </c>
      <c r="C146" s="475" t="s">
        <v>168</v>
      </c>
      <c r="D146" s="497" t="s">
        <v>809</v>
      </c>
      <c r="E146" s="498" t="s">
        <v>812</v>
      </c>
      <c r="F146" s="703"/>
      <c r="G146" s="1026">
        <f>+G147</f>
        <v>0</v>
      </c>
      <c r="H146" s="1035"/>
      <c r="I146" s="1026">
        <f>+I147</f>
        <v>0</v>
      </c>
    </row>
    <row r="147" spans="1:9" s="41" customFormat="1" ht="43.5" customHeight="1" hidden="1">
      <c r="A147" s="268" t="s">
        <v>730</v>
      </c>
      <c r="B147" s="474" t="s">
        <v>178</v>
      </c>
      <c r="C147" s="475" t="s">
        <v>168</v>
      </c>
      <c r="D147" s="497" t="s">
        <v>809</v>
      </c>
      <c r="E147" s="498" t="s">
        <v>812</v>
      </c>
      <c r="F147" s="703" t="s">
        <v>156</v>
      </c>
      <c r="G147" s="1036">
        <v>0</v>
      </c>
      <c r="H147" s="1037"/>
      <c r="I147" s="1036">
        <v>0</v>
      </c>
    </row>
    <row r="148" spans="1:9" s="41" customFormat="1" ht="46.5" customHeight="1" hidden="1">
      <c r="A148" s="293" t="s">
        <v>374</v>
      </c>
      <c r="B148" s="448" t="s">
        <v>160</v>
      </c>
      <c r="C148" s="515" t="s">
        <v>160</v>
      </c>
      <c r="D148" s="516" t="s">
        <v>190</v>
      </c>
      <c r="E148" s="330" t="s">
        <v>199</v>
      </c>
      <c r="F148" s="517"/>
      <c r="G148" s="449">
        <f>+G149</f>
        <v>0</v>
      </c>
      <c r="H148" s="13"/>
      <c r="I148" s="449">
        <f>+I149</f>
        <v>0</v>
      </c>
    </row>
    <row r="149" spans="1:9" s="41" customFormat="1" ht="42" customHeight="1" hidden="1">
      <c r="A149" s="275" t="s">
        <v>220</v>
      </c>
      <c r="B149" s="410" t="s">
        <v>160</v>
      </c>
      <c r="C149" s="519" t="s">
        <v>160</v>
      </c>
      <c r="D149" s="520" t="s">
        <v>190</v>
      </c>
      <c r="E149" s="337" t="s">
        <v>219</v>
      </c>
      <c r="F149" s="423"/>
      <c r="G149" s="413">
        <f>+G150</f>
        <v>0</v>
      </c>
      <c r="H149" s="13"/>
      <c r="I149" s="413">
        <f>+I150</f>
        <v>0</v>
      </c>
    </row>
    <row r="150" spans="1:9" s="41" customFormat="1" ht="30" customHeight="1" hidden="1">
      <c r="A150" s="289" t="s">
        <v>155</v>
      </c>
      <c r="B150" s="452" t="s">
        <v>160</v>
      </c>
      <c r="C150" s="521" t="s">
        <v>160</v>
      </c>
      <c r="D150" s="522" t="s">
        <v>190</v>
      </c>
      <c r="E150" s="344" t="s">
        <v>219</v>
      </c>
      <c r="F150" s="523" t="s">
        <v>156</v>
      </c>
      <c r="G150" s="418">
        <v>0</v>
      </c>
      <c r="H150" s="13"/>
      <c r="I150" s="418">
        <v>0</v>
      </c>
    </row>
    <row r="151" spans="1:9" s="27" customFormat="1" ht="18.75">
      <c r="A151" s="262" t="s">
        <v>180</v>
      </c>
      <c r="B151" s="306" t="s">
        <v>181</v>
      </c>
      <c r="C151" s="306"/>
      <c r="D151" s="480"/>
      <c r="E151" s="481"/>
      <c r="F151" s="306"/>
      <c r="G151" s="652">
        <f>+G152</f>
        <v>652000</v>
      </c>
      <c r="H151" s="22"/>
      <c r="I151" s="652">
        <f>+I152</f>
        <v>652000</v>
      </c>
    </row>
    <row r="152" spans="1:9" s="27" customFormat="1" ht="18.75">
      <c r="A152" s="263" t="s">
        <v>182</v>
      </c>
      <c r="B152" s="313" t="s">
        <v>181</v>
      </c>
      <c r="C152" s="313" t="s">
        <v>147</v>
      </c>
      <c r="D152" s="374"/>
      <c r="E152" s="375"/>
      <c r="F152" s="313"/>
      <c r="G152" s="651">
        <f>+G153</f>
        <v>652000</v>
      </c>
      <c r="H152" s="22"/>
      <c r="I152" s="651">
        <f>+I153</f>
        <v>652000</v>
      </c>
    </row>
    <row r="153" spans="1:9" s="27" customFormat="1" ht="53.25" customHeight="1">
      <c r="A153" s="707" t="s">
        <v>926</v>
      </c>
      <c r="B153" s="708" t="s">
        <v>181</v>
      </c>
      <c r="C153" s="708" t="s">
        <v>147</v>
      </c>
      <c r="D153" s="668" t="s">
        <v>198</v>
      </c>
      <c r="E153" s="683" t="s">
        <v>438</v>
      </c>
      <c r="F153" s="684"/>
      <c r="G153" s="709">
        <f>+G154</f>
        <v>652000</v>
      </c>
      <c r="H153" s="22"/>
      <c r="I153" s="709">
        <f>+I154</f>
        <v>652000</v>
      </c>
    </row>
    <row r="154" spans="1:9" s="27" customFormat="1" ht="66" customHeight="1">
      <c r="A154" s="700" t="s">
        <v>927</v>
      </c>
      <c r="B154" s="452" t="s">
        <v>181</v>
      </c>
      <c r="C154" s="452" t="s">
        <v>147</v>
      </c>
      <c r="D154" s="570" t="s">
        <v>200</v>
      </c>
      <c r="E154" s="571" t="s">
        <v>438</v>
      </c>
      <c r="F154" s="452"/>
      <c r="G154" s="704">
        <f>G155</f>
        <v>652000</v>
      </c>
      <c r="H154" s="22"/>
      <c r="I154" s="704">
        <f>I155</f>
        <v>652000</v>
      </c>
    </row>
    <row r="155" spans="1:9" s="27" customFormat="1" ht="36.75" customHeight="1">
      <c r="A155" s="701" t="s">
        <v>459</v>
      </c>
      <c r="B155" s="452" t="s">
        <v>181</v>
      </c>
      <c r="C155" s="702" t="s">
        <v>147</v>
      </c>
      <c r="D155" s="570" t="s">
        <v>200</v>
      </c>
      <c r="E155" s="571" t="s">
        <v>443</v>
      </c>
      <c r="F155" s="703"/>
      <c r="G155" s="704">
        <f>G156+G159+G160</f>
        <v>652000</v>
      </c>
      <c r="H155" s="22"/>
      <c r="I155" s="704">
        <f>I156+I159+I160</f>
        <v>652000</v>
      </c>
    </row>
    <row r="156" spans="1:9" s="27" customFormat="1" ht="48" customHeight="1">
      <c r="A156" s="700" t="s">
        <v>849</v>
      </c>
      <c r="B156" s="341" t="s">
        <v>181</v>
      </c>
      <c r="C156" s="341" t="s">
        <v>147</v>
      </c>
      <c r="D156" s="439" t="s">
        <v>200</v>
      </c>
      <c r="E156" s="530" t="s">
        <v>816</v>
      </c>
      <c r="F156" s="703"/>
      <c r="G156" s="704">
        <f>G157</f>
        <v>600000</v>
      </c>
      <c r="H156" s="22"/>
      <c r="I156" s="704">
        <f>I157</f>
        <v>600000</v>
      </c>
    </row>
    <row r="157" spans="1:9" s="27" customFormat="1" ht="66" customHeight="1">
      <c r="A157" s="133" t="s">
        <v>154</v>
      </c>
      <c r="B157" s="341" t="s">
        <v>181</v>
      </c>
      <c r="C157" s="341" t="s">
        <v>147</v>
      </c>
      <c r="D157" s="439" t="s">
        <v>200</v>
      </c>
      <c r="E157" s="530" t="s">
        <v>816</v>
      </c>
      <c r="F157" s="341" t="s">
        <v>149</v>
      </c>
      <c r="G157" s="675">
        <v>600000</v>
      </c>
      <c r="H157" s="22"/>
      <c r="I157" s="675">
        <v>600000</v>
      </c>
    </row>
    <row r="158" spans="1:9" s="27" customFormat="1" ht="32.25" customHeight="1">
      <c r="A158" s="268" t="s">
        <v>202</v>
      </c>
      <c r="B158" s="341" t="s">
        <v>181</v>
      </c>
      <c r="C158" s="341" t="s">
        <v>147</v>
      </c>
      <c r="D158" s="439" t="s">
        <v>200</v>
      </c>
      <c r="E158" s="530" t="s">
        <v>1125</v>
      </c>
      <c r="F158" s="341"/>
      <c r="G158" s="675">
        <v>52000</v>
      </c>
      <c r="H158" s="22"/>
      <c r="I158" s="675">
        <v>52000</v>
      </c>
    </row>
    <row r="159" spans="1:9" s="27" customFormat="1" ht="37.5" customHeight="1">
      <c r="A159" s="268" t="s">
        <v>730</v>
      </c>
      <c r="B159" s="341" t="s">
        <v>181</v>
      </c>
      <c r="C159" s="341" t="s">
        <v>147</v>
      </c>
      <c r="D159" s="439" t="s">
        <v>200</v>
      </c>
      <c r="E159" s="530" t="s">
        <v>1125</v>
      </c>
      <c r="F159" s="341" t="s">
        <v>156</v>
      </c>
      <c r="G159" s="675">
        <v>52000</v>
      </c>
      <c r="H159" s="22"/>
      <c r="I159" s="675">
        <v>52000</v>
      </c>
    </row>
    <row r="160" spans="1:9" s="27" customFormat="1" ht="30" customHeight="1" hidden="1">
      <c r="A160" s="280" t="s">
        <v>157</v>
      </c>
      <c r="B160" s="341" t="s">
        <v>181</v>
      </c>
      <c r="C160" s="341" t="s">
        <v>147</v>
      </c>
      <c r="D160" s="439" t="s">
        <v>200</v>
      </c>
      <c r="E160" s="530" t="s">
        <v>428</v>
      </c>
      <c r="F160" s="341" t="s">
        <v>158</v>
      </c>
      <c r="G160" s="675"/>
      <c r="H160" s="22"/>
      <c r="I160" s="675"/>
    </row>
    <row r="161" spans="1:9" s="27" customFormat="1" ht="18.75" customHeight="1">
      <c r="A161" s="262" t="s">
        <v>183</v>
      </c>
      <c r="B161" s="1246" t="s">
        <v>430</v>
      </c>
      <c r="C161" s="1246"/>
      <c r="D161" s="617"/>
      <c r="E161" s="618"/>
      <c r="F161" s="616"/>
      <c r="G161" s="652">
        <f>+G162</f>
        <v>43330</v>
      </c>
      <c r="H161" s="22"/>
      <c r="I161" s="652">
        <f>+I162</f>
        <v>87162</v>
      </c>
    </row>
    <row r="162" spans="1:9" s="27" customFormat="1" ht="18.75">
      <c r="A162" s="263" t="s">
        <v>184</v>
      </c>
      <c r="B162" s="986" t="s">
        <v>430</v>
      </c>
      <c r="C162" s="986" t="s">
        <v>147</v>
      </c>
      <c r="D162" s="614"/>
      <c r="E162" s="615"/>
      <c r="F162" s="613"/>
      <c r="G162" s="651">
        <f>G163</f>
        <v>43330</v>
      </c>
      <c r="H162" s="22"/>
      <c r="I162" s="651">
        <f>I163</f>
        <v>87162</v>
      </c>
    </row>
    <row r="163" spans="1:9" s="27" customFormat="1" ht="31.5">
      <c r="A163" s="777" t="s">
        <v>243</v>
      </c>
      <c r="B163" s="1247" t="s">
        <v>430</v>
      </c>
      <c r="C163" s="1247" t="s">
        <v>147</v>
      </c>
      <c r="D163" s="740" t="s">
        <v>242</v>
      </c>
      <c r="E163" s="738" t="s">
        <v>438</v>
      </c>
      <c r="F163" s="731"/>
      <c r="G163" s="797">
        <f>G164</f>
        <v>43330</v>
      </c>
      <c r="H163" s="22"/>
      <c r="I163" s="797">
        <f>I164</f>
        <v>87162</v>
      </c>
    </row>
    <row r="164" spans="1:9" s="27" customFormat="1" ht="31.5">
      <c r="A164" s="706" t="s">
        <v>245</v>
      </c>
      <c r="B164" s="452" t="s">
        <v>430</v>
      </c>
      <c r="C164" s="452" t="s">
        <v>147</v>
      </c>
      <c r="D164" s="593" t="s">
        <v>244</v>
      </c>
      <c r="E164" s="594" t="s">
        <v>438</v>
      </c>
      <c r="F164" s="452"/>
      <c r="G164" s="705">
        <f>SUM(G165)</f>
        <v>43330</v>
      </c>
      <c r="H164" s="22"/>
      <c r="I164" s="705">
        <f>SUM(I165)</f>
        <v>87162</v>
      </c>
    </row>
    <row r="165" spans="1:9" s="27" customFormat="1" ht="45.75" customHeight="1" hidden="1">
      <c r="A165" s="665" t="s">
        <v>461</v>
      </c>
      <c r="B165" s="452" t="s">
        <v>430</v>
      </c>
      <c r="C165" s="452" t="s">
        <v>147</v>
      </c>
      <c r="D165" s="570" t="s">
        <v>460</v>
      </c>
      <c r="E165" s="571" t="s">
        <v>443</v>
      </c>
      <c r="F165" s="452"/>
      <c r="G165" s="704">
        <f>G166</f>
        <v>43330</v>
      </c>
      <c r="H165" s="22"/>
      <c r="I165" s="704">
        <f>I166</f>
        <v>87162</v>
      </c>
    </row>
    <row r="166" spans="1:9" s="27" customFormat="1" ht="31.5">
      <c r="A166" s="706" t="s">
        <v>185</v>
      </c>
      <c r="B166" s="452" t="s">
        <v>430</v>
      </c>
      <c r="C166" s="452" t="s">
        <v>147</v>
      </c>
      <c r="D166" s="593" t="s">
        <v>244</v>
      </c>
      <c r="E166" s="594" t="s">
        <v>841</v>
      </c>
      <c r="F166" s="452"/>
      <c r="G166" s="704">
        <f>G167</f>
        <v>43330</v>
      </c>
      <c r="H166" s="22"/>
      <c r="I166" s="704">
        <f>I167</f>
        <v>87162</v>
      </c>
    </row>
    <row r="167" spans="1:9" s="27" customFormat="1" ht="31.5">
      <c r="A167" s="133" t="s">
        <v>186</v>
      </c>
      <c r="B167" s="452" t="s">
        <v>430</v>
      </c>
      <c r="C167" s="452" t="s">
        <v>147</v>
      </c>
      <c r="D167" s="593" t="s">
        <v>244</v>
      </c>
      <c r="E167" s="594" t="s">
        <v>841</v>
      </c>
      <c r="F167" s="452" t="s">
        <v>187</v>
      </c>
      <c r="G167" s="996">
        <v>43330</v>
      </c>
      <c r="H167" s="253"/>
      <c r="I167" s="996">
        <v>87162</v>
      </c>
    </row>
    <row r="168" spans="1:9" s="27" customFormat="1" ht="34.5" customHeight="1">
      <c r="A168" s="1513" t="s">
        <v>787</v>
      </c>
      <c r="B168" s="1514"/>
      <c r="C168" s="1514"/>
      <c r="D168" s="1514"/>
      <c r="E168" s="1515"/>
      <c r="F168" s="341"/>
      <c r="G168" s="997">
        <v>57946</v>
      </c>
      <c r="H168" s="22"/>
      <c r="I168" s="997">
        <v>119190</v>
      </c>
    </row>
    <row r="169" spans="1:37" s="257" customFormat="1" ht="35.25" customHeight="1" hidden="1">
      <c r="A169" s="294" t="s">
        <v>204</v>
      </c>
      <c r="B169" s="532" t="s">
        <v>181</v>
      </c>
      <c r="C169" s="533" t="s">
        <v>147</v>
      </c>
      <c r="D169" s="534" t="s">
        <v>200</v>
      </c>
      <c r="E169" s="535" t="s">
        <v>203</v>
      </c>
      <c r="F169" s="536"/>
      <c r="G169" s="537">
        <f>+G170</f>
        <v>0</v>
      </c>
      <c r="H169" s="255"/>
      <c r="I169" s="256"/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  <c r="AA169" s="256"/>
      <c r="AB169" s="256"/>
      <c r="AC169" s="256"/>
      <c r="AD169" s="256"/>
      <c r="AE169" s="256"/>
      <c r="AF169" s="256"/>
      <c r="AG169" s="256"/>
      <c r="AH169" s="256"/>
      <c r="AI169" s="256"/>
      <c r="AJ169" s="256"/>
      <c r="AK169" s="256"/>
    </row>
    <row r="170" spans="1:37" s="257" customFormat="1" ht="0.75" customHeight="1" hidden="1">
      <c r="A170" s="280" t="s">
        <v>155</v>
      </c>
      <c r="B170" s="539" t="s">
        <v>181</v>
      </c>
      <c r="C170" s="539" t="s">
        <v>147</v>
      </c>
      <c r="D170" s="540" t="s">
        <v>200</v>
      </c>
      <c r="E170" s="541" t="s">
        <v>203</v>
      </c>
      <c r="F170" s="539" t="s">
        <v>156</v>
      </c>
      <c r="G170" s="542">
        <v>0</v>
      </c>
      <c r="H170" s="255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  <c r="AA170" s="256"/>
      <c r="AB170" s="256"/>
      <c r="AC170" s="256"/>
      <c r="AD170" s="256"/>
      <c r="AE170" s="256"/>
      <c r="AF170" s="256"/>
      <c r="AG170" s="256"/>
      <c r="AH170" s="256"/>
      <c r="AI170" s="256"/>
      <c r="AJ170" s="256"/>
      <c r="AK170" s="256"/>
    </row>
    <row r="171" spans="1:8" s="27" customFormat="1" ht="33" customHeight="1" hidden="1">
      <c r="A171" s="262" t="s">
        <v>183</v>
      </c>
      <c r="B171" s="305">
        <v>10</v>
      </c>
      <c r="C171" s="305"/>
      <c r="D171" s="480"/>
      <c r="E171" s="481"/>
      <c r="F171" s="306"/>
      <c r="G171" s="311">
        <f>+G172</f>
        <v>57946</v>
      </c>
      <c r="H171" s="22"/>
    </row>
    <row r="172" spans="1:8" s="27" customFormat="1" ht="36.75" customHeight="1" hidden="1">
      <c r="A172" s="263" t="s">
        <v>184</v>
      </c>
      <c r="B172" s="432">
        <v>10</v>
      </c>
      <c r="C172" s="433" t="s">
        <v>147</v>
      </c>
      <c r="D172" s="374"/>
      <c r="E172" s="375"/>
      <c r="F172" s="433"/>
      <c r="G172" s="318">
        <f>G173</f>
        <v>57946</v>
      </c>
      <c r="H172" s="22"/>
    </row>
    <row r="173" spans="1:8" s="27" customFormat="1" ht="34.5" customHeight="1" hidden="1">
      <c r="A173" s="295" t="s">
        <v>880</v>
      </c>
      <c r="B173" s="544">
        <v>10</v>
      </c>
      <c r="C173" s="545" t="s">
        <v>147</v>
      </c>
      <c r="D173" s="403" t="s">
        <v>207</v>
      </c>
      <c r="E173" s="404" t="s">
        <v>199</v>
      </c>
      <c r="F173" s="364"/>
      <c r="G173" s="365">
        <f>G174</f>
        <v>57946</v>
      </c>
      <c r="H173" s="22"/>
    </row>
    <row r="174" spans="1:8" s="27" customFormat="1" ht="27" customHeight="1" hidden="1">
      <c r="A174" s="296" t="s">
        <v>349</v>
      </c>
      <c r="B174" s="384">
        <v>10</v>
      </c>
      <c r="C174" s="548" t="s">
        <v>147</v>
      </c>
      <c r="D174" s="526" t="s">
        <v>208</v>
      </c>
      <c r="E174" s="527" t="s">
        <v>199</v>
      </c>
      <c r="F174" s="549"/>
      <c r="G174" s="387">
        <f>G175</f>
        <v>57946</v>
      </c>
      <c r="H174" s="22"/>
    </row>
    <row r="175" spans="1:8" s="27" customFormat="1" ht="37.5" customHeight="1" hidden="1">
      <c r="A175" s="283" t="s">
        <v>185</v>
      </c>
      <c r="B175" s="550">
        <v>10</v>
      </c>
      <c r="C175" s="551" t="s">
        <v>147</v>
      </c>
      <c r="D175" s="552" t="s">
        <v>208</v>
      </c>
      <c r="E175" s="412" t="s">
        <v>209</v>
      </c>
      <c r="F175" s="393"/>
      <c r="G175" s="394">
        <f>G168</f>
        <v>57946</v>
      </c>
      <c r="H175" s="22"/>
    </row>
    <row r="176" spans="1:8" s="27" customFormat="1" ht="31.5" customHeight="1" hidden="1">
      <c r="A176" s="133" t="s">
        <v>186</v>
      </c>
      <c r="B176" s="566">
        <v>10</v>
      </c>
      <c r="C176" s="399" t="s">
        <v>147</v>
      </c>
      <c r="D176" s="554" t="s">
        <v>208</v>
      </c>
      <c r="E176" s="398" t="s">
        <v>209</v>
      </c>
      <c r="F176" s="555" t="s">
        <v>187</v>
      </c>
      <c r="G176" s="441"/>
      <c r="H176" s="22"/>
    </row>
    <row r="177" spans="1:37" s="38" customFormat="1" ht="27" customHeight="1" hidden="1">
      <c r="A177" s="297" t="s">
        <v>191</v>
      </c>
      <c r="B177" s="556">
        <v>11</v>
      </c>
      <c r="C177" s="502"/>
      <c r="D177" s="557"/>
      <c r="E177" s="558"/>
      <c r="F177" s="505"/>
      <c r="G177" s="506">
        <f>+G178</f>
        <v>0</v>
      </c>
      <c r="H177" s="29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</row>
    <row r="178" spans="1:37" s="38" customFormat="1" ht="35.25" customHeight="1" hidden="1">
      <c r="A178" s="285" t="s">
        <v>192</v>
      </c>
      <c r="B178" s="458">
        <v>11</v>
      </c>
      <c r="C178" s="460" t="s">
        <v>148</v>
      </c>
      <c r="D178" s="559"/>
      <c r="E178" s="560"/>
      <c r="F178" s="510"/>
      <c r="G178" s="464">
        <f>+G179</f>
        <v>0</v>
      </c>
      <c r="H178" s="29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</row>
    <row r="179" spans="1:37" s="56" customFormat="1" ht="42.75" customHeight="1" hidden="1">
      <c r="A179" s="292" t="s">
        <v>373</v>
      </c>
      <c r="B179" s="446" t="s">
        <v>193</v>
      </c>
      <c r="C179" s="512" t="s">
        <v>148</v>
      </c>
      <c r="D179" s="561" t="s">
        <v>218</v>
      </c>
      <c r="E179" s="348" t="s">
        <v>199</v>
      </c>
      <c r="F179" s="513"/>
      <c r="G179" s="447">
        <f>+G180</f>
        <v>0</v>
      </c>
      <c r="H179" s="63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</row>
    <row r="180" spans="1:37" s="38" customFormat="1" ht="30" customHeight="1" hidden="1">
      <c r="A180" s="274" t="s">
        <v>376</v>
      </c>
      <c r="B180" s="448" t="s">
        <v>193</v>
      </c>
      <c r="C180" s="515" t="s">
        <v>148</v>
      </c>
      <c r="D180" s="516" t="s">
        <v>194</v>
      </c>
      <c r="E180" s="330" t="s">
        <v>199</v>
      </c>
      <c r="F180" s="517"/>
      <c r="G180" s="449">
        <f>+G181</f>
        <v>0</v>
      </c>
      <c r="H180" s="29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</row>
    <row r="181" spans="1:37" s="38" customFormat="1" ht="33.75" customHeight="1" hidden="1">
      <c r="A181" s="279" t="s">
        <v>350</v>
      </c>
      <c r="B181" s="410" t="s">
        <v>193</v>
      </c>
      <c r="C181" s="519" t="s">
        <v>148</v>
      </c>
      <c r="D181" s="520" t="s">
        <v>194</v>
      </c>
      <c r="E181" s="337" t="s">
        <v>221</v>
      </c>
      <c r="F181" s="423"/>
      <c r="G181" s="413">
        <f>+G182</f>
        <v>0</v>
      </c>
      <c r="H181" s="29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</row>
    <row r="182" spans="1:37" s="38" customFormat="1" ht="18.75" customHeight="1" hidden="1">
      <c r="A182" s="280" t="s">
        <v>155</v>
      </c>
      <c r="B182" s="415" t="s">
        <v>193</v>
      </c>
      <c r="C182" s="562" t="s">
        <v>148</v>
      </c>
      <c r="D182" s="522" t="s">
        <v>194</v>
      </c>
      <c r="E182" s="344" t="s">
        <v>221</v>
      </c>
      <c r="F182" s="425" t="s">
        <v>156</v>
      </c>
      <c r="G182" s="418">
        <v>0</v>
      </c>
      <c r="H182" s="29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</row>
    <row r="183" spans="1:37" s="38" customFormat="1" ht="18.75">
      <c r="A183" s="6"/>
      <c r="B183" s="7"/>
      <c r="C183" s="57"/>
      <c r="D183" s="58"/>
      <c r="E183" s="59"/>
      <c r="F183" s="7"/>
      <c r="G183" s="60"/>
      <c r="H183" s="29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</row>
    <row r="184" spans="1:37" s="38" customFormat="1" ht="18.75">
      <c r="A184" s="6"/>
      <c r="B184" s="7"/>
      <c r="C184" s="57"/>
      <c r="D184" s="58"/>
      <c r="E184" s="59"/>
      <c r="F184" s="7"/>
      <c r="G184" s="60"/>
      <c r="H184" s="29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</row>
    <row r="185" spans="1:37" s="38" customFormat="1" ht="18.75">
      <c r="A185" s="6"/>
      <c r="B185" s="7"/>
      <c r="C185" s="57"/>
      <c r="D185" s="58"/>
      <c r="E185" s="59"/>
      <c r="F185" s="7"/>
      <c r="G185" s="60"/>
      <c r="H185" s="29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</row>
    <row r="186" spans="1:37" s="38" customFormat="1" ht="18.75">
      <c r="A186" s="6"/>
      <c r="B186" s="7"/>
      <c r="C186" s="57"/>
      <c r="D186" s="58"/>
      <c r="E186" s="59"/>
      <c r="F186" s="7"/>
      <c r="G186" s="60"/>
      <c r="H186" s="29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</row>
    <row r="187" spans="1:37" s="38" customFormat="1" ht="18.75">
      <c r="A187" s="6"/>
      <c r="B187" s="7"/>
      <c r="C187" s="57"/>
      <c r="D187" s="58"/>
      <c r="E187" s="59"/>
      <c r="F187" s="7"/>
      <c r="G187" s="60"/>
      <c r="H187" s="29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</row>
    <row r="188" spans="1:37" s="38" customFormat="1" ht="18.75">
      <c r="A188" s="6"/>
      <c r="B188" s="7"/>
      <c r="C188" s="57"/>
      <c r="D188" s="58"/>
      <c r="E188" s="59"/>
      <c r="F188" s="7"/>
      <c r="G188" s="60"/>
      <c r="H188" s="29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</row>
    <row r="189" spans="1:37" s="38" customFormat="1" ht="18.75">
      <c r="A189" s="6"/>
      <c r="B189" s="7"/>
      <c r="C189" s="57"/>
      <c r="D189" s="58"/>
      <c r="E189" s="59"/>
      <c r="F189" s="7"/>
      <c r="G189" s="60"/>
      <c r="H189" s="29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</row>
    <row r="190" spans="1:37" s="38" customFormat="1" ht="18.75">
      <c r="A190" s="6"/>
      <c r="B190" s="7"/>
      <c r="C190" s="57"/>
      <c r="D190" s="58"/>
      <c r="E190" s="59"/>
      <c r="F190" s="7"/>
      <c r="G190" s="60"/>
      <c r="H190" s="29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</row>
    <row r="191" spans="1:37" s="38" customFormat="1" ht="27.75" customHeight="1">
      <c r="A191" s="6"/>
      <c r="B191" s="7"/>
      <c r="C191" s="57"/>
      <c r="D191" s="58"/>
      <c r="E191" s="59"/>
      <c r="F191" s="7"/>
      <c r="G191" s="60"/>
      <c r="H191" s="29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</row>
    <row r="192" spans="1:37" s="38" customFormat="1" ht="18.75">
      <c r="A192" s="6"/>
      <c r="B192" s="7"/>
      <c r="C192" s="57"/>
      <c r="D192" s="58"/>
      <c r="E192" s="59"/>
      <c r="F192" s="7"/>
      <c r="G192" s="60"/>
      <c r="H192" s="29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</row>
    <row r="193" spans="1:37" s="38" customFormat="1" ht="18.75">
      <c r="A193" s="6"/>
      <c r="B193" s="7"/>
      <c r="C193" s="57"/>
      <c r="D193" s="58"/>
      <c r="E193" s="59"/>
      <c r="F193" s="7"/>
      <c r="G193" s="60"/>
      <c r="H193" s="29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</row>
    <row r="194" spans="1:37" s="38" customFormat="1" ht="18.75">
      <c r="A194" s="6"/>
      <c r="B194" s="7"/>
      <c r="C194" s="57"/>
      <c r="D194" s="58"/>
      <c r="E194" s="59"/>
      <c r="F194" s="7"/>
      <c r="G194" s="60"/>
      <c r="H194" s="29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</row>
    <row r="195" spans="1:37" s="38" customFormat="1" ht="18.75">
      <c r="A195" s="6"/>
      <c r="B195" s="7"/>
      <c r="C195" s="57"/>
      <c r="D195" s="58"/>
      <c r="E195" s="59"/>
      <c r="F195" s="7"/>
      <c r="G195" s="60"/>
      <c r="H195" s="29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</row>
    <row r="196" spans="1:37" s="38" customFormat="1" ht="18.75">
      <c r="A196" s="6"/>
      <c r="B196" s="7"/>
      <c r="C196" s="57"/>
      <c r="D196" s="58"/>
      <c r="E196" s="59"/>
      <c r="F196" s="7"/>
      <c r="G196" s="60"/>
      <c r="H196" s="29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</row>
    <row r="197" spans="1:37" s="38" customFormat="1" ht="18.75">
      <c r="A197" s="6"/>
      <c r="B197" s="7"/>
      <c r="C197" s="57"/>
      <c r="D197" s="58"/>
      <c r="E197" s="59"/>
      <c r="F197" s="7"/>
      <c r="G197" s="60"/>
      <c r="H197" s="29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</row>
    <row r="198" spans="1:37" s="38" customFormat="1" ht="18.75">
      <c r="A198" s="6"/>
      <c r="B198" s="7"/>
      <c r="C198" s="57"/>
      <c r="D198" s="58"/>
      <c r="E198" s="59"/>
      <c r="F198" s="7"/>
      <c r="G198" s="60"/>
      <c r="H198" s="29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</row>
    <row r="199" spans="1:37" s="38" customFormat="1" ht="18.75">
      <c r="A199" s="6"/>
      <c r="B199" s="7"/>
      <c r="C199" s="57"/>
      <c r="D199" s="58"/>
      <c r="E199" s="59"/>
      <c r="F199" s="7"/>
      <c r="G199" s="60"/>
      <c r="H199" s="29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</row>
    <row r="200" spans="1:37" s="38" customFormat="1" ht="18.75">
      <c r="A200" s="6"/>
      <c r="B200" s="7"/>
      <c r="C200" s="57"/>
      <c r="D200" s="58"/>
      <c r="E200" s="59"/>
      <c r="F200" s="7"/>
      <c r="G200" s="60"/>
      <c r="H200" s="29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</row>
    <row r="201" spans="1:37" s="38" customFormat="1" ht="18.75">
      <c r="A201" s="6"/>
      <c r="B201" s="7"/>
      <c r="C201" s="57"/>
      <c r="D201" s="58"/>
      <c r="E201" s="59"/>
      <c r="F201" s="7"/>
      <c r="G201" s="60"/>
      <c r="H201" s="29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</row>
    <row r="202" spans="1:37" s="38" customFormat="1" ht="18.75">
      <c r="A202" s="6"/>
      <c r="B202" s="7"/>
      <c r="C202" s="57"/>
      <c r="D202" s="58"/>
      <c r="E202" s="59"/>
      <c r="F202" s="7"/>
      <c r="G202" s="60"/>
      <c r="H202" s="29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</row>
    <row r="203" spans="1:37" s="38" customFormat="1" ht="18.75">
      <c r="A203" s="6"/>
      <c r="B203" s="7"/>
      <c r="C203" s="57"/>
      <c r="D203" s="58"/>
      <c r="E203" s="59"/>
      <c r="F203" s="7"/>
      <c r="G203" s="60"/>
      <c r="H203" s="29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</row>
    <row r="204" spans="1:37" s="38" customFormat="1" ht="18.75">
      <c r="A204" s="6"/>
      <c r="B204" s="7"/>
      <c r="C204" s="57"/>
      <c r="D204" s="58"/>
      <c r="E204" s="59"/>
      <c r="F204" s="7"/>
      <c r="G204" s="60"/>
      <c r="H204" s="29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</row>
    <row r="205" spans="1:37" s="38" customFormat="1" ht="18.75">
      <c r="A205" s="6"/>
      <c r="B205" s="7"/>
      <c r="C205" s="57"/>
      <c r="D205" s="58"/>
      <c r="E205" s="59"/>
      <c r="F205" s="7"/>
      <c r="G205" s="60"/>
      <c r="H205" s="29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</row>
    <row r="206" spans="1:37" s="38" customFormat="1" ht="18.75">
      <c r="A206" s="6"/>
      <c r="B206" s="7"/>
      <c r="C206" s="57"/>
      <c r="D206" s="58"/>
      <c r="E206" s="59"/>
      <c r="F206" s="7"/>
      <c r="G206" s="60"/>
      <c r="H206" s="29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</row>
    <row r="207" spans="1:37" s="38" customFormat="1" ht="18.75">
      <c r="A207" s="6"/>
      <c r="B207" s="7"/>
      <c r="C207" s="57"/>
      <c r="D207" s="58"/>
      <c r="E207" s="59"/>
      <c r="F207" s="7"/>
      <c r="G207" s="60"/>
      <c r="H207" s="29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</row>
    <row r="208" spans="1:37" s="38" customFormat="1" ht="18.75">
      <c r="A208" s="6"/>
      <c r="B208" s="7"/>
      <c r="C208" s="57"/>
      <c r="D208" s="58"/>
      <c r="E208" s="59"/>
      <c r="F208" s="7"/>
      <c r="G208" s="60"/>
      <c r="H208" s="29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  <row r="209" spans="1:37" s="38" customFormat="1" ht="18.75">
      <c r="A209" s="6"/>
      <c r="B209" s="7"/>
      <c r="C209" s="57"/>
      <c r="D209" s="58"/>
      <c r="E209" s="59"/>
      <c r="F209" s="7"/>
      <c r="G209" s="60"/>
      <c r="H209" s="29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</row>
    <row r="210" spans="1:37" s="38" customFormat="1" ht="18.75">
      <c r="A210" s="6"/>
      <c r="B210" s="7"/>
      <c r="C210" s="57"/>
      <c r="D210" s="58"/>
      <c r="E210" s="59"/>
      <c r="F210" s="7"/>
      <c r="G210" s="60"/>
      <c r="H210" s="29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</row>
    <row r="211" spans="1:37" s="38" customFormat="1" ht="18.75">
      <c r="A211" s="6"/>
      <c r="B211" s="7"/>
      <c r="C211" s="57"/>
      <c r="D211" s="58"/>
      <c r="E211" s="59"/>
      <c r="F211" s="7"/>
      <c r="G211" s="60"/>
      <c r="H211" s="29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</row>
    <row r="212" spans="1:37" s="38" customFormat="1" ht="18.75">
      <c r="A212" s="6"/>
      <c r="B212" s="7"/>
      <c r="C212" s="57"/>
      <c r="D212" s="58"/>
      <c r="E212" s="59"/>
      <c r="F212" s="7"/>
      <c r="G212" s="60"/>
      <c r="H212" s="29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</row>
    <row r="213" spans="1:37" s="38" customFormat="1" ht="18.75">
      <c r="A213" s="6"/>
      <c r="B213" s="7"/>
      <c r="C213" s="57"/>
      <c r="D213" s="58"/>
      <c r="E213" s="59"/>
      <c r="F213" s="7"/>
      <c r="G213" s="60"/>
      <c r="H213" s="29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</row>
    <row r="214" spans="1:37" s="38" customFormat="1" ht="18.75">
      <c r="A214" s="6"/>
      <c r="B214" s="7"/>
      <c r="C214" s="57"/>
      <c r="D214" s="58"/>
      <c r="E214" s="59"/>
      <c r="F214" s="7"/>
      <c r="G214" s="60"/>
      <c r="H214" s="29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</row>
    <row r="215" spans="1:37" s="38" customFormat="1" ht="18.75">
      <c r="A215" s="6"/>
      <c r="B215" s="7"/>
      <c r="C215" s="57"/>
      <c r="D215" s="58"/>
      <c r="E215" s="59"/>
      <c r="F215" s="7"/>
      <c r="G215" s="60"/>
      <c r="H215" s="29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</row>
    <row r="216" spans="1:37" s="38" customFormat="1" ht="18.75">
      <c r="A216" s="6"/>
      <c r="B216" s="7"/>
      <c r="C216" s="57"/>
      <c r="D216" s="58"/>
      <c r="E216" s="59"/>
      <c r="F216" s="7"/>
      <c r="G216" s="60"/>
      <c r="H216" s="29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</row>
    <row r="217" spans="1:37" s="38" customFormat="1" ht="18.75">
      <c r="A217" s="6"/>
      <c r="B217" s="7"/>
      <c r="C217" s="57"/>
      <c r="D217" s="58"/>
      <c r="E217" s="59"/>
      <c r="F217" s="7"/>
      <c r="G217" s="60"/>
      <c r="H217" s="29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</row>
    <row r="218" spans="1:37" s="38" customFormat="1" ht="18.75">
      <c r="A218" s="6"/>
      <c r="B218" s="7"/>
      <c r="C218" s="57"/>
      <c r="D218" s="58"/>
      <c r="E218" s="59"/>
      <c r="F218" s="7"/>
      <c r="G218" s="60"/>
      <c r="H218" s="29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</row>
    <row r="219" spans="1:37" s="38" customFormat="1" ht="18.75">
      <c r="A219" s="6"/>
      <c r="B219" s="7"/>
      <c r="C219" s="57"/>
      <c r="D219" s="58"/>
      <c r="E219" s="59"/>
      <c r="F219" s="7"/>
      <c r="G219" s="60"/>
      <c r="H219" s="29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</row>
    <row r="308" ht="18.75"/>
    <row r="309" ht="18.75"/>
    <row r="310" ht="18.75"/>
    <row r="311" ht="18.75"/>
    <row r="312" ht="18.75"/>
    <row r="313" ht="18.75"/>
    <row r="314" ht="18.75"/>
    <row r="315" ht="18.75"/>
    <row r="316" ht="18.75"/>
    <row r="317" ht="18.75"/>
    <row r="318" ht="18.75"/>
    <row r="319" ht="18.75"/>
    <row r="320" ht="18.75"/>
    <row r="321" ht="18.75"/>
    <row r="322" ht="18.75"/>
    <row r="323" ht="18.75"/>
    <row r="324" ht="18.75"/>
    <row r="325" ht="18.75"/>
  </sheetData>
  <sheetProtection/>
  <mergeCells count="12">
    <mergeCell ref="A6:F6"/>
    <mergeCell ref="A1:I1"/>
    <mergeCell ref="A2:I2"/>
    <mergeCell ref="A3:I3"/>
    <mergeCell ref="A4:I4"/>
    <mergeCell ref="A5:I5"/>
    <mergeCell ref="A7:F7"/>
    <mergeCell ref="D30:E30"/>
    <mergeCell ref="D32:E32"/>
    <mergeCell ref="D33:E33"/>
    <mergeCell ref="A168:E168"/>
    <mergeCell ref="A8:G8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56" r:id="rId3"/>
  <rowBreaks count="1" manualBreakCount="1">
    <brk id="59" max="36" man="1"/>
  </rowBreaks>
  <colBreaks count="1" manualBreakCount="1">
    <brk id="11" max="6553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O181"/>
  <sheetViews>
    <sheetView view="pageBreakPreview" zoomScaleNormal="70" zoomScaleSheetLayoutView="100" zoomScalePageLayoutView="0" workbookViewId="0" topLeftCell="A1">
      <selection activeCell="A6" sqref="A6:I6"/>
    </sheetView>
  </sheetViews>
  <sheetFormatPr defaultColWidth="9.140625" defaultRowHeight="15"/>
  <cols>
    <col min="1" max="1" width="69.28125" style="6" customWidth="1"/>
    <col min="2" max="2" width="8.00390625" style="6" customWidth="1"/>
    <col min="3" max="3" width="7.140625" style="10" customWidth="1"/>
    <col min="4" max="4" width="5.7109375" style="11" customWidth="1"/>
    <col min="5" max="5" width="5.140625" style="4" customWidth="1"/>
    <col min="6" max="6" width="9.8515625" style="5" customWidth="1"/>
    <col min="7" max="7" width="5.140625" style="10" customWidth="1"/>
    <col min="8" max="8" width="14.140625" style="1236" customWidth="1"/>
    <col min="9" max="9" width="10.8515625" style="61" customWidth="1"/>
    <col min="10" max="37" width="9.140625" style="1" customWidth="1"/>
  </cols>
  <sheetData>
    <row r="1" spans="1:9" s="64" customFormat="1" ht="15.75" customHeight="1">
      <c r="A1" s="1466" t="s">
        <v>817</v>
      </c>
      <c r="B1" s="1466"/>
      <c r="C1" s="1466"/>
      <c r="D1" s="1466"/>
      <c r="E1" s="1466"/>
      <c r="F1" s="1466"/>
      <c r="G1" s="1466"/>
      <c r="H1" s="1466"/>
      <c r="I1" s="1466"/>
    </row>
    <row r="2" spans="1:9" s="64" customFormat="1" ht="15.75" customHeight="1">
      <c r="A2" s="1466" t="str">
        <f>1!A2</f>
        <v>к решению Собрания депутатов Первомайского сельсовета</v>
      </c>
      <c r="B2" s="1466"/>
      <c r="C2" s="1466"/>
      <c r="D2" s="1466"/>
      <c r="E2" s="1466"/>
      <c r="F2" s="1466"/>
      <c r="G2" s="1466"/>
      <c r="H2" s="1466"/>
      <c r="I2" s="1466"/>
    </row>
    <row r="3" spans="1:9" s="64" customFormat="1" ht="15.75" customHeight="1">
      <c r="A3" s="1466" t="s">
        <v>1052</v>
      </c>
      <c r="B3" s="1466"/>
      <c r="C3" s="1466"/>
      <c r="D3" s="1466"/>
      <c r="E3" s="1466"/>
      <c r="F3" s="1466"/>
      <c r="G3" s="1466"/>
      <c r="H3" s="1466"/>
      <c r="I3" s="1466"/>
    </row>
    <row r="4" spans="1:9" s="65" customFormat="1" ht="16.5" customHeight="1">
      <c r="A4" s="1462" t="str">
        <f>1!A4</f>
        <v>"О бюджете Первомайского сельсовета Поныровского района</v>
      </c>
      <c r="B4" s="1462"/>
      <c r="C4" s="1462"/>
      <c r="D4" s="1462"/>
      <c r="E4" s="1462"/>
      <c r="F4" s="1462"/>
      <c r="G4" s="1462"/>
      <c r="H4" s="1462"/>
      <c r="I4" s="1462"/>
    </row>
    <row r="5" spans="1:9" s="65" customFormat="1" ht="16.5" customHeight="1">
      <c r="A5" s="1462" t="s">
        <v>956</v>
      </c>
      <c r="B5" s="1462"/>
      <c r="C5" s="1462"/>
      <c r="D5" s="1462"/>
      <c r="E5" s="1462"/>
      <c r="F5" s="1462"/>
      <c r="G5" s="1462"/>
      <c r="H5" s="1462"/>
      <c r="I5" s="1462"/>
    </row>
    <row r="6" spans="1:9" s="65" customFormat="1" ht="16.5" customHeight="1">
      <c r="A6" s="1462" t="s">
        <v>1196</v>
      </c>
      <c r="B6" s="1462"/>
      <c r="C6" s="1462"/>
      <c r="D6" s="1462"/>
      <c r="E6" s="1462"/>
      <c r="F6" s="1462"/>
      <c r="G6" s="1462"/>
      <c r="H6" s="1462"/>
      <c r="I6" s="1462"/>
    </row>
    <row r="7" spans="1:8" s="65" customFormat="1" ht="7.5" customHeight="1">
      <c r="A7" s="1507"/>
      <c r="B7" s="1507"/>
      <c r="C7" s="1507"/>
      <c r="D7" s="1507"/>
      <c r="E7" s="1507"/>
      <c r="F7" s="1507"/>
      <c r="G7" s="1507"/>
      <c r="H7" s="1221"/>
    </row>
    <row r="8" spans="1:8" s="65" customFormat="1" ht="39.75" customHeight="1">
      <c r="A8" s="1506" t="s">
        <v>963</v>
      </c>
      <c r="B8" s="1506"/>
      <c r="C8" s="1506"/>
      <c r="D8" s="1506"/>
      <c r="E8" s="1506"/>
      <c r="F8" s="1506"/>
      <c r="G8" s="1506"/>
      <c r="H8" s="1506"/>
    </row>
    <row r="9" spans="1:8" s="2" customFormat="1" ht="17.25" customHeight="1">
      <c r="A9" s="69"/>
      <c r="B9" s="69"/>
      <c r="C9" s="70"/>
      <c r="D9" s="70"/>
      <c r="E9" s="70"/>
      <c r="F9" s="70"/>
      <c r="G9" s="71"/>
      <c r="H9" s="1222" t="s">
        <v>435</v>
      </c>
    </row>
    <row r="10" spans="1:37" s="38" customFormat="1" ht="18" customHeight="1">
      <c r="A10" s="8" t="s">
        <v>197</v>
      </c>
      <c r="B10" s="1295" t="s">
        <v>145</v>
      </c>
      <c r="C10" s="1082" t="s">
        <v>141</v>
      </c>
      <c r="D10" s="1083" t="s">
        <v>142</v>
      </c>
      <c r="E10" s="1084"/>
      <c r="F10" s="1085" t="s">
        <v>196</v>
      </c>
      <c r="G10" s="1086" t="s">
        <v>143</v>
      </c>
      <c r="H10" s="1283" t="s">
        <v>144</v>
      </c>
      <c r="I10" s="68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38" customFormat="1" ht="18.75">
      <c r="A11" s="30" t="s">
        <v>150</v>
      </c>
      <c r="B11" s="30"/>
      <c r="C11" s="31"/>
      <c r="D11" s="32"/>
      <c r="E11" s="33"/>
      <c r="F11" s="34"/>
      <c r="G11" s="35"/>
      <c r="H11" s="653">
        <f>H13+H74+H96+H122+H88+H140+H81</f>
        <v>12923957</v>
      </c>
      <c r="I11" s="29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37.5">
      <c r="A12" s="1276" t="s">
        <v>872</v>
      </c>
      <c r="B12" s="1282" t="s">
        <v>146</v>
      </c>
      <c r="C12" s="1277"/>
      <c r="D12" s="1278"/>
      <c r="E12" s="1279"/>
      <c r="F12" s="1280"/>
      <c r="G12" s="1281"/>
      <c r="H12" s="1284">
        <v>12490248</v>
      </c>
      <c r="I12" s="29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24.75" customHeight="1">
      <c r="A13" s="1287" t="s">
        <v>151</v>
      </c>
      <c r="B13" s="1288" t="s">
        <v>146</v>
      </c>
      <c r="C13" s="1289" t="s">
        <v>147</v>
      </c>
      <c r="D13" s="1290"/>
      <c r="E13" s="1291"/>
      <c r="F13" s="1292"/>
      <c r="G13" s="1293"/>
      <c r="H13" s="1294">
        <f>H14+H19+H41+H31+H36</f>
        <v>7789357</v>
      </c>
      <c r="I13" s="2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1.5">
      <c r="A14" s="1071" t="s">
        <v>152</v>
      </c>
      <c r="B14" s="882" t="s">
        <v>146</v>
      </c>
      <c r="C14" s="1090" t="s">
        <v>147</v>
      </c>
      <c r="D14" s="1107" t="s">
        <v>148</v>
      </c>
      <c r="E14" s="1028"/>
      <c r="F14" s="1109"/>
      <c r="G14" s="1100"/>
      <c r="H14" s="1114">
        <f>+H15</f>
        <v>527233</v>
      </c>
      <c r="I14" s="25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31.5">
      <c r="A15" s="685" t="s">
        <v>230</v>
      </c>
      <c r="B15" s="1285" t="s">
        <v>146</v>
      </c>
      <c r="C15" s="686" t="s">
        <v>147</v>
      </c>
      <c r="D15" s="687" t="s">
        <v>148</v>
      </c>
      <c r="E15" s="1243" t="s">
        <v>229</v>
      </c>
      <c r="F15" s="1244" t="s">
        <v>438</v>
      </c>
      <c r="G15" s="690"/>
      <c r="H15" s="781">
        <f>+H16</f>
        <v>527233</v>
      </c>
      <c r="I15" s="13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19.5">
      <c r="A16" s="699" t="s">
        <v>232</v>
      </c>
      <c r="B16" s="765" t="s">
        <v>146</v>
      </c>
      <c r="C16" s="696" t="s">
        <v>147</v>
      </c>
      <c r="D16" s="697" t="s">
        <v>148</v>
      </c>
      <c r="E16" s="353" t="s">
        <v>231</v>
      </c>
      <c r="F16" s="354" t="s">
        <v>438</v>
      </c>
      <c r="G16" s="698"/>
      <c r="H16" s="779">
        <f>+H17</f>
        <v>527233</v>
      </c>
      <c r="I16" s="13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31.5">
      <c r="A17" s="699" t="s">
        <v>206</v>
      </c>
      <c r="B17" s="765" t="s">
        <v>146</v>
      </c>
      <c r="C17" s="696" t="s">
        <v>147</v>
      </c>
      <c r="D17" s="697" t="s">
        <v>148</v>
      </c>
      <c r="E17" s="353" t="s">
        <v>231</v>
      </c>
      <c r="F17" s="354" t="s">
        <v>437</v>
      </c>
      <c r="G17" s="698"/>
      <c r="H17" s="779">
        <f>+H18</f>
        <v>527233</v>
      </c>
      <c r="I17" s="13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68.25" customHeight="1">
      <c r="A18" s="700" t="s">
        <v>154</v>
      </c>
      <c r="B18" s="765" t="s">
        <v>146</v>
      </c>
      <c r="C18" s="452" t="s">
        <v>147</v>
      </c>
      <c r="D18" s="702" t="s">
        <v>148</v>
      </c>
      <c r="E18" s="353" t="s">
        <v>231</v>
      </c>
      <c r="F18" s="354" t="s">
        <v>437</v>
      </c>
      <c r="G18" s="698" t="s">
        <v>149</v>
      </c>
      <c r="H18" s="1227">
        <v>527233</v>
      </c>
      <c r="I18" s="13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51.75" customHeight="1">
      <c r="A19" s="1071" t="s">
        <v>161</v>
      </c>
      <c r="B19" s="882" t="s">
        <v>146</v>
      </c>
      <c r="C19" s="1090" t="s">
        <v>147</v>
      </c>
      <c r="D19" s="1090" t="s">
        <v>153</v>
      </c>
      <c r="E19" s="1107"/>
      <c r="F19" s="1100"/>
      <c r="G19" s="1090"/>
      <c r="H19" s="1114">
        <f>H20+H26</f>
        <v>1180091</v>
      </c>
      <c r="I19" s="13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69" customHeight="1">
      <c r="A20" s="685" t="s">
        <v>910</v>
      </c>
      <c r="B20" s="1285" t="s">
        <v>146</v>
      </c>
      <c r="C20" s="686" t="s">
        <v>147</v>
      </c>
      <c r="D20" s="687" t="s">
        <v>153</v>
      </c>
      <c r="E20" s="688" t="s">
        <v>165</v>
      </c>
      <c r="F20" s="689" t="s">
        <v>438</v>
      </c>
      <c r="G20" s="690"/>
      <c r="H20" s="781">
        <f>+H21</f>
        <v>456590</v>
      </c>
      <c r="I20" s="13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71.25" customHeight="1">
      <c r="A21" s="712" t="s">
        <v>911</v>
      </c>
      <c r="B21" s="765" t="s">
        <v>146</v>
      </c>
      <c r="C21" s="696" t="s">
        <v>147</v>
      </c>
      <c r="D21" s="697" t="s">
        <v>153</v>
      </c>
      <c r="E21" s="353" t="s">
        <v>222</v>
      </c>
      <c r="F21" s="354" t="s">
        <v>438</v>
      </c>
      <c r="G21" s="698"/>
      <c r="H21" s="779">
        <f>SUM(H23)</f>
        <v>456590</v>
      </c>
      <c r="I21" s="13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s="42" customFormat="1" ht="48" customHeight="1">
      <c r="A22" s="699" t="s">
        <v>470</v>
      </c>
      <c r="B22" s="765" t="s">
        <v>146</v>
      </c>
      <c r="C22" s="696" t="s">
        <v>147</v>
      </c>
      <c r="D22" s="697" t="s">
        <v>153</v>
      </c>
      <c r="E22" s="353" t="s">
        <v>222</v>
      </c>
      <c r="F22" s="354" t="s">
        <v>443</v>
      </c>
      <c r="G22" s="698"/>
      <c r="H22" s="779">
        <f>SUM(H23)</f>
        <v>456590</v>
      </c>
      <c r="I22" s="13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9" s="252" customFormat="1" ht="17.25" customHeight="1">
      <c r="A23" s="699" t="s">
        <v>224</v>
      </c>
      <c r="B23" s="765" t="s">
        <v>146</v>
      </c>
      <c r="C23" s="696" t="s">
        <v>147</v>
      </c>
      <c r="D23" s="697" t="s">
        <v>153</v>
      </c>
      <c r="E23" s="353" t="s">
        <v>222</v>
      </c>
      <c r="F23" s="354" t="s">
        <v>469</v>
      </c>
      <c r="G23" s="698"/>
      <c r="H23" s="779">
        <f>SUM(H24+H25)</f>
        <v>456590</v>
      </c>
      <c r="I23" s="251"/>
    </row>
    <row r="24" spans="1:37" s="42" customFormat="1" ht="31.5">
      <c r="A24" s="1108" t="s">
        <v>730</v>
      </c>
      <c r="B24" s="765" t="s">
        <v>146</v>
      </c>
      <c r="C24" s="351" t="s">
        <v>147</v>
      </c>
      <c r="D24" s="1077" t="s">
        <v>153</v>
      </c>
      <c r="E24" s="353" t="s">
        <v>222</v>
      </c>
      <c r="F24" s="354" t="s">
        <v>469</v>
      </c>
      <c r="G24" s="1079" t="s">
        <v>156</v>
      </c>
      <c r="H24" s="654">
        <v>330000</v>
      </c>
      <c r="I24" s="13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s="42" customFormat="1" ht="17.25" customHeight="1">
      <c r="A25" s="1133" t="s">
        <v>157</v>
      </c>
      <c r="B25" s="765" t="s">
        <v>146</v>
      </c>
      <c r="C25" s="351" t="s">
        <v>147</v>
      </c>
      <c r="D25" s="1131" t="s">
        <v>153</v>
      </c>
      <c r="E25" s="353" t="s">
        <v>222</v>
      </c>
      <c r="F25" s="354" t="s">
        <v>469</v>
      </c>
      <c r="G25" s="1132" t="s">
        <v>158</v>
      </c>
      <c r="H25" s="654">
        <v>126590</v>
      </c>
      <c r="I25" s="13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37" s="42" customFormat="1" ht="19.5">
      <c r="A26" s="685" t="s">
        <v>234</v>
      </c>
      <c r="B26" s="1285" t="s">
        <v>146</v>
      </c>
      <c r="C26" s="686" t="s">
        <v>147</v>
      </c>
      <c r="D26" s="687" t="s">
        <v>153</v>
      </c>
      <c r="E26" s="688" t="s">
        <v>233</v>
      </c>
      <c r="F26" s="689" t="s">
        <v>438</v>
      </c>
      <c r="G26" s="690"/>
      <c r="H26" s="709">
        <f>+H27</f>
        <v>723501</v>
      </c>
      <c r="I26" s="13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:9" s="41" customFormat="1" ht="31.5">
      <c r="A27" s="699" t="s">
        <v>236</v>
      </c>
      <c r="B27" s="765" t="s">
        <v>146</v>
      </c>
      <c r="C27" s="696" t="s">
        <v>147</v>
      </c>
      <c r="D27" s="697" t="s">
        <v>153</v>
      </c>
      <c r="E27" s="353" t="s">
        <v>235</v>
      </c>
      <c r="F27" s="354" t="s">
        <v>438</v>
      </c>
      <c r="G27" s="698"/>
      <c r="H27" s="704">
        <f>+H28</f>
        <v>723501</v>
      </c>
      <c r="I27" s="13"/>
    </row>
    <row r="28" spans="1:9" s="41" customFormat="1" ht="33" customHeight="1">
      <c r="A28" s="699" t="s">
        <v>206</v>
      </c>
      <c r="B28" s="765" t="s">
        <v>146</v>
      </c>
      <c r="C28" s="696" t="s">
        <v>147</v>
      </c>
      <c r="D28" s="697" t="s">
        <v>153</v>
      </c>
      <c r="E28" s="353" t="s">
        <v>235</v>
      </c>
      <c r="F28" s="354" t="s">
        <v>437</v>
      </c>
      <c r="G28" s="698"/>
      <c r="H28" s="677">
        <f>SUM(H29+H30)</f>
        <v>723501</v>
      </c>
      <c r="I28" s="13"/>
    </row>
    <row r="29" spans="1:9" s="41" customFormat="1" ht="67.5" customHeight="1">
      <c r="A29" s="700" t="s">
        <v>154</v>
      </c>
      <c r="B29" s="765" t="s">
        <v>146</v>
      </c>
      <c r="C29" s="452" t="s">
        <v>147</v>
      </c>
      <c r="D29" s="702" t="s">
        <v>153</v>
      </c>
      <c r="E29" s="353" t="s">
        <v>235</v>
      </c>
      <c r="F29" s="354" t="s">
        <v>437</v>
      </c>
      <c r="G29" s="698" t="s">
        <v>149</v>
      </c>
      <c r="H29" s="1227">
        <v>723500</v>
      </c>
      <c r="I29" s="13"/>
    </row>
    <row r="30" spans="1:9" s="37" customFormat="1" ht="20.25" customHeight="1">
      <c r="A30" s="132" t="s">
        <v>157</v>
      </c>
      <c r="B30" s="765" t="s">
        <v>146</v>
      </c>
      <c r="C30" s="341" t="s">
        <v>147</v>
      </c>
      <c r="D30" s="342" t="s">
        <v>153</v>
      </c>
      <c r="E30" s="343" t="s">
        <v>235</v>
      </c>
      <c r="F30" s="344" t="s">
        <v>437</v>
      </c>
      <c r="G30" s="345" t="s">
        <v>158</v>
      </c>
      <c r="H30" s="780">
        <v>1</v>
      </c>
      <c r="I30" s="29"/>
    </row>
    <row r="31" spans="1:9" s="37" customFormat="1" ht="48.75" customHeight="1">
      <c r="A31" s="270" t="s">
        <v>993</v>
      </c>
      <c r="B31" s="882" t="s">
        <v>146</v>
      </c>
      <c r="C31" s="313" t="s">
        <v>147</v>
      </c>
      <c r="D31" s="317" t="s">
        <v>994</v>
      </c>
      <c r="E31" s="315"/>
      <c r="F31" s="316"/>
      <c r="G31" s="358"/>
      <c r="H31" s="651">
        <f>H32</f>
        <v>59521</v>
      </c>
      <c r="I31" s="29"/>
    </row>
    <row r="32" spans="1:37" s="42" customFormat="1" ht="33.75" customHeight="1">
      <c r="A32" s="1237" t="s">
        <v>698</v>
      </c>
      <c r="B32" s="1285" t="s">
        <v>146</v>
      </c>
      <c r="C32" s="684" t="s">
        <v>147</v>
      </c>
      <c r="D32" s="1238" t="s">
        <v>994</v>
      </c>
      <c r="E32" s="1239" t="s">
        <v>699</v>
      </c>
      <c r="F32" s="724" t="s">
        <v>438</v>
      </c>
      <c r="G32" s="1238"/>
      <c r="H32" s="709">
        <f>H33</f>
        <v>59521</v>
      </c>
      <c r="I32" s="13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37" s="42" customFormat="1" ht="18.75" customHeight="1">
      <c r="A33" s="699" t="s">
        <v>995</v>
      </c>
      <c r="B33" s="765" t="s">
        <v>146</v>
      </c>
      <c r="C33" s="696" t="s">
        <v>147</v>
      </c>
      <c r="D33" s="697" t="s">
        <v>994</v>
      </c>
      <c r="E33" s="1196" t="s">
        <v>996</v>
      </c>
      <c r="F33" s="970" t="s">
        <v>438</v>
      </c>
      <c r="G33" s="698"/>
      <c r="H33" s="779">
        <f>+H34</f>
        <v>59521</v>
      </c>
      <c r="I33" s="13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</row>
    <row r="34" spans="1:9" s="37" customFormat="1" ht="49.5" customHeight="1">
      <c r="A34" s="699" t="s">
        <v>997</v>
      </c>
      <c r="B34" s="765" t="s">
        <v>146</v>
      </c>
      <c r="C34" s="696" t="s">
        <v>147</v>
      </c>
      <c r="D34" s="697" t="s">
        <v>994</v>
      </c>
      <c r="E34" s="1196" t="s">
        <v>996</v>
      </c>
      <c r="F34" s="970" t="s">
        <v>998</v>
      </c>
      <c r="G34" s="698"/>
      <c r="H34" s="779">
        <f>+H35</f>
        <v>59521</v>
      </c>
      <c r="I34" s="29"/>
    </row>
    <row r="35" spans="1:9" s="27" customFormat="1" ht="18.75" customHeight="1">
      <c r="A35" s="1190" t="s">
        <v>489</v>
      </c>
      <c r="B35" s="765" t="s">
        <v>146</v>
      </c>
      <c r="C35" s="341" t="s">
        <v>147</v>
      </c>
      <c r="D35" s="341" t="s">
        <v>994</v>
      </c>
      <c r="E35" s="371" t="s">
        <v>996</v>
      </c>
      <c r="F35" s="372" t="s">
        <v>998</v>
      </c>
      <c r="G35" s="341" t="s">
        <v>490</v>
      </c>
      <c r="H35" s="675">
        <v>59521</v>
      </c>
      <c r="I35" s="22"/>
    </row>
    <row r="36" spans="1:9" s="27" customFormat="1" ht="16.5" customHeight="1">
      <c r="A36" s="915" t="s">
        <v>1056</v>
      </c>
      <c r="B36" s="882" t="s">
        <v>146</v>
      </c>
      <c r="C36" s="892" t="s">
        <v>147</v>
      </c>
      <c r="D36" s="877">
        <v>11</v>
      </c>
      <c r="E36" s="982"/>
      <c r="F36" s="983"/>
      <c r="G36" s="1296"/>
      <c r="H36" s="1225">
        <f>SUM(H40)</f>
        <v>2000</v>
      </c>
      <c r="I36" s="22"/>
    </row>
    <row r="37" spans="1:9" s="27" customFormat="1" ht="17.25" customHeight="1">
      <c r="A37" s="1248" t="s">
        <v>1057</v>
      </c>
      <c r="B37" s="1285" t="s">
        <v>146</v>
      </c>
      <c r="C37" s="1249" t="s">
        <v>147</v>
      </c>
      <c r="D37" s="1250">
        <v>11</v>
      </c>
      <c r="E37" s="1508" t="s">
        <v>1062</v>
      </c>
      <c r="F37" s="1509"/>
      <c r="G37" s="690"/>
      <c r="H37" s="781">
        <f>SUM(H40)</f>
        <v>2000</v>
      </c>
      <c r="I37" s="22"/>
    </row>
    <row r="38" spans="1:9" s="27" customFormat="1" ht="17.25" customHeight="1">
      <c r="A38" s="1191" t="s">
        <v>1058</v>
      </c>
      <c r="B38" s="765" t="s">
        <v>146</v>
      </c>
      <c r="C38" s="1075" t="s">
        <v>147</v>
      </c>
      <c r="D38" s="811">
        <v>11</v>
      </c>
      <c r="E38" s="1067" t="s">
        <v>1059</v>
      </c>
      <c r="F38" s="1192" t="s">
        <v>438</v>
      </c>
      <c r="G38" s="345"/>
      <c r="H38" s="779">
        <f>SUM(H40)</f>
        <v>2000</v>
      </c>
      <c r="I38" s="22"/>
    </row>
    <row r="39" spans="1:9" s="27" customFormat="1" ht="16.5" customHeight="1">
      <c r="A39" s="665" t="s">
        <v>1060</v>
      </c>
      <c r="B39" s="765" t="s">
        <v>146</v>
      </c>
      <c r="C39" s="1075" t="s">
        <v>147</v>
      </c>
      <c r="D39" s="811">
        <v>11</v>
      </c>
      <c r="E39" s="1510" t="s">
        <v>1063</v>
      </c>
      <c r="F39" s="1511"/>
      <c r="G39" s="345"/>
      <c r="H39" s="779">
        <f>SUM(H40)</f>
        <v>2000</v>
      </c>
      <c r="I39" s="22"/>
    </row>
    <row r="40" spans="1:9" s="27" customFormat="1" ht="18.75" customHeight="1">
      <c r="A40" s="665" t="s">
        <v>157</v>
      </c>
      <c r="B40" s="765" t="s">
        <v>146</v>
      </c>
      <c r="C40" s="1075" t="s">
        <v>147</v>
      </c>
      <c r="D40" s="811">
        <v>11</v>
      </c>
      <c r="E40" s="1510" t="s">
        <v>1063</v>
      </c>
      <c r="F40" s="1511"/>
      <c r="G40" s="345" t="s">
        <v>158</v>
      </c>
      <c r="H40" s="780">
        <v>2000</v>
      </c>
      <c r="I40" s="22"/>
    </row>
    <row r="41" spans="1:9" s="27" customFormat="1" ht="18.75" customHeight="1">
      <c r="A41" s="1071" t="s">
        <v>162</v>
      </c>
      <c r="B41" s="882" t="s">
        <v>146</v>
      </c>
      <c r="C41" s="1090" t="s">
        <v>147</v>
      </c>
      <c r="D41" s="1107" t="s">
        <v>163</v>
      </c>
      <c r="E41" s="1091"/>
      <c r="F41" s="1092"/>
      <c r="G41" s="1100"/>
      <c r="H41" s="1114">
        <f>SUM(H42,H47,H56,H61,H65,H69)</f>
        <v>6020512</v>
      </c>
      <c r="I41" s="22"/>
    </row>
    <row r="42" spans="1:9" s="27" customFormat="1" ht="63">
      <c r="A42" s="707" t="s">
        <v>926</v>
      </c>
      <c r="B42" s="1285" t="s">
        <v>146</v>
      </c>
      <c r="C42" s="684" t="s">
        <v>147</v>
      </c>
      <c r="D42" s="1286" t="s">
        <v>163</v>
      </c>
      <c r="E42" s="1239" t="s">
        <v>198</v>
      </c>
      <c r="F42" s="724" t="s">
        <v>438</v>
      </c>
      <c r="G42" s="684"/>
      <c r="H42" s="1224">
        <f>SUM(H43)</f>
        <v>5386</v>
      </c>
      <c r="I42" s="22"/>
    </row>
    <row r="43" spans="1:9" s="27" customFormat="1" ht="64.5" customHeight="1">
      <c r="A43" s="700" t="s">
        <v>930</v>
      </c>
      <c r="B43" s="765" t="s">
        <v>146</v>
      </c>
      <c r="C43" s="452" t="s">
        <v>147</v>
      </c>
      <c r="D43" s="703" t="s">
        <v>163</v>
      </c>
      <c r="E43" s="581" t="s">
        <v>487</v>
      </c>
      <c r="F43" s="578" t="s">
        <v>438</v>
      </c>
      <c r="G43" s="676"/>
      <c r="H43" s="785">
        <f>+H44</f>
        <v>5386</v>
      </c>
      <c r="I43" s="22"/>
    </row>
    <row r="44" spans="1:9" s="27" customFormat="1" ht="20.25" customHeight="1">
      <c r="A44" s="663" t="s">
        <v>745</v>
      </c>
      <c r="B44" s="765" t="s">
        <v>146</v>
      </c>
      <c r="C44" s="351" t="s">
        <v>147</v>
      </c>
      <c r="D44" s="1079" t="s">
        <v>163</v>
      </c>
      <c r="E44" s="570" t="s">
        <v>487</v>
      </c>
      <c r="F44" s="571" t="s">
        <v>456</v>
      </c>
      <c r="G44" s="734"/>
      <c r="H44" s="704">
        <f>H45</f>
        <v>5386</v>
      </c>
      <c r="I44" s="22"/>
    </row>
    <row r="45" spans="1:9" s="27" customFormat="1" ht="33.75" customHeight="1">
      <c r="A45" s="663" t="s">
        <v>472</v>
      </c>
      <c r="B45" s="765" t="s">
        <v>146</v>
      </c>
      <c r="C45" s="351" t="s">
        <v>147</v>
      </c>
      <c r="D45" s="1079" t="s">
        <v>163</v>
      </c>
      <c r="E45" s="570" t="s">
        <v>487</v>
      </c>
      <c r="F45" s="571" t="s">
        <v>742</v>
      </c>
      <c r="G45" s="734"/>
      <c r="H45" s="677">
        <f>SUM(H46:H46)</f>
        <v>5386</v>
      </c>
      <c r="I45" s="22"/>
    </row>
    <row r="46" spans="1:9" s="27" customFormat="1" ht="65.25" customHeight="1">
      <c r="A46" s="700" t="s">
        <v>154</v>
      </c>
      <c r="B46" s="765" t="s">
        <v>146</v>
      </c>
      <c r="C46" s="351" t="s">
        <v>147</v>
      </c>
      <c r="D46" s="1079" t="s">
        <v>163</v>
      </c>
      <c r="E46" s="570" t="s">
        <v>487</v>
      </c>
      <c r="F46" s="571" t="s">
        <v>742</v>
      </c>
      <c r="G46" s="351" t="s">
        <v>149</v>
      </c>
      <c r="H46" s="996">
        <v>5386</v>
      </c>
      <c r="I46" s="22"/>
    </row>
    <row r="47" spans="1:9" s="27" customFormat="1" ht="80.25" customHeight="1">
      <c r="A47" s="721" t="s">
        <v>912</v>
      </c>
      <c r="B47" s="1285" t="s">
        <v>146</v>
      </c>
      <c r="C47" s="684" t="s">
        <v>147</v>
      </c>
      <c r="D47" s="1286" t="s">
        <v>163</v>
      </c>
      <c r="E47" s="1297" t="s">
        <v>212</v>
      </c>
      <c r="F47" s="683" t="s">
        <v>438</v>
      </c>
      <c r="G47" s="684"/>
      <c r="H47" s="1273">
        <f>+H48+H52</f>
        <v>16158</v>
      </c>
      <c r="I47" s="22"/>
    </row>
    <row r="48" spans="1:9" s="27" customFormat="1" ht="99.75" customHeight="1">
      <c r="A48" s="673" t="s">
        <v>913</v>
      </c>
      <c r="B48" s="765" t="s">
        <v>146</v>
      </c>
      <c r="C48" s="452" t="s">
        <v>147</v>
      </c>
      <c r="D48" s="703" t="s">
        <v>163</v>
      </c>
      <c r="E48" s="1104" t="s">
        <v>464</v>
      </c>
      <c r="F48" s="661" t="s">
        <v>438</v>
      </c>
      <c r="G48" s="676"/>
      <c r="H48" s="704">
        <f>H49</f>
        <v>10772</v>
      </c>
      <c r="I48" s="22"/>
    </row>
    <row r="49" spans="1:9" s="27" customFormat="1" ht="48" customHeight="1">
      <c r="A49" s="673" t="s">
        <v>920</v>
      </c>
      <c r="B49" s="765" t="s">
        <v>146</v>
      </c>
      <c r="C49" s="351" t="s">
        <v>147</v>
      </c>
      <c r="D49" s="1079" t="s">
        <v>163</v>
      </c>
      <c r="E49" s="715" t="s">
        <v>464</v>
      </c>
      <c r="F49" s="594" t="s">
        <v>443</v>
      </c>
      <c r="G49" s="734"/>
      <c r="H49" s="704">
        <f>H50</f>
        <v>10772</v>
      </c>
      <c r="I49" s="22"/>
    </row>
    <row r="50" spans="1:9" s="27" customFormat="1" ht="38.25" customHeight="1">
      <c r="A50" s="1106" t="s">
        <v>472</v>
      </c>
      <c r="B50" s="765" t="s">
        <v>146</v>
      </c>
      <c r="C50" s="351" t="s">
        <v>147</v>
      </c>
      <c r="D50" s="1079" t="s">
        <v>163</v>
      </c>
      <c r="E50" s="715" t="s">
        <v>464</v>
      </c>
      <c r="F50" s="594" t="s">
        <v>463</v>
      </c>
      <c r="G50" s="351"/>
      <c r="H50" s="785">
        <f>H51</f>
        <v>10772</v>
      </c>
      <c r="I50" s="22"/>
    </row>
    <row r="51" spans="1:9" s="27" customFormat="1" ht="66" customHeight="1">
      <c r="A51" s="701" t="s">
        <v>154</v>
      </c>
      <c r="B51" s="765" t="s">
        <v>146</v>
      </c>
      <c r="C51" s="452" t="s">
        <v>147</v>
      </c>
      <c r="D51" s="703" t="s">
        <v>163</v>
      </c>
      <c r="E51" s="715" t="s">
        <v>464</v>
      </c>
      <c r="F51" s="594" t="s">
        <v>463</v>
      </c>
      <c r="G51" s="452" t="s">
        <v>149</v>
      </c>
      <c r="H51" s="1227">
        <v>10772</v>
      </c>
      <c r="I51" s="22"/>
    </row>
    <row r="52" spans="1:9" s="27" customFormat="1" ht="111.75" customHeight="1">
      <c r="A52" s="701" t="s">
        <v>915</v>
      </c>
      <c r="B52" s="765" t="s">
        <v>146</v>
      </c>
      <c r="C52" s="452" t="s">
        <v>147</v>
      </c>
      <c r="D52" s="703" t="s">
        <v>163</v>
      </c>
      <c r="E52" s="1104" t="s">
        <v>465</v>
      </c>
      <c r="F52" s="661" t="s">
        <v>438</v>
      </c>
      <c r="G52" s="676"/>
      <c r="H52" s="785">
        <f>+H53</f>
        <v>5386</v>
      </c>
      <c r="I52" s="22"/>
    </row>
    <row r="53" spans="1:9" s="27" customFormat="1" ht="49.5" customHeight="1">
      <c r="A53" s="673" t="s">
        <v>873</v>
      </c>
      <c r="B53" s="765" t="s">
        <v>146</v>
      </c>
      <c r="C53" s="351" t="s">
        <v>147</v>
      </c>
      <c r="D53" s="1195" t="s">
        <v>163</v>
      </c>
      <c r="E53" s="715" t="s">
        <v>465</v>
      </c>
      <c r="F53" s="594" t="s">
        <v>443</v>
      </c>
      <c r="G53" s="734"/>
      <c r="H53" s="704">
        <f>H54</f>
        <v>5386</v>
      </c>
      <c r="I53" s="22"/>
    </row>
    <row r="54" spans="1:9" s="27" customFormat="1" ht="36.75" customHeight="1">
      <c r="A54" s="1106" t="s">
        <v>472</v>
      </c>
      <c r="B54" s="765" t="s">
        <v>146</v>
      </c>
      <c r="C54" s="351" t="s">
        <v>147</v>
      </c>
      <c r="D54" s="1195" t="s">
        <v>163</v>
      </c>
      <c r="E54" s="715" t="s">
        <v>465</v>
      </c>
      <c r="F54" s="594" t="s">
        <v>463</v>
      </c>
      <c r="G54" s="734"/>
      <c r="H54" s="677">
        <f>SUM(H55)</f>
        <v>5386</v>
      </c>
      <c r="I54" s="22"/>
    </row>
    <row r="55" spans="1:9" s="27" customFormat="1" ht="63.75" customHeight="1">
      <c r="A55" s="701" t="s">
        <v>154</v>
      </c>
      <c r="B55" s="765" t="s">
        <v>146</v>
      </c>
      <c r="C55" s="351" t="s">
        <v>147</v>
      </c>
      <c r="D55" s="1079" t="s">
        <v>163</v>
      </c>
      <c r="E55" s="715" t="s">
        <v>465</v>
      </c>
      <c r="F55" s="594" t="s">
        <v>463</v>
      </c>
      <c r="G55" s="351" t="s">
        <v>149</v>
      </c>
      <c r="H55" s="786">
        <v>5386</v>
      </c>
      <c r="I55" s="22"/>
    </row>
    <row r="56" spans="1:9" s="43" customFormat="1" ht="63">
      <c r="A56" s="1242" t="s">
        <v>855</v>
      </c>
      <c r="B56" s="1285" t="s">
        <v>146</v>
      </c>
      <c r="C56" s="684" t="s">
        <v>147</v>
      </c>
      <c r="D56" s="1286" t="s">
        <v>163</v>
      </c>
      <c r="E56" s="1297" t="s">
        <v>733</v>
      </c>
      <c r="F56" s="683" t="s">
        <v>438</v>
      </c>
      <c r="G56" s="684"/>
      <c r="H56" s="1273">
        <f>+H57</f>
        <v>5386</v>
      </c>
      <c r="I56" s="22"/>
    </row>
    <row r="57" spans="1:9" s="27" customFormat="1" ht="78.75">
      <c r="A57" s="701" t="s">
        <v>856</v>
      </c>
      <c r="B57" s="765" t="s">
        <v>146</v>
      </c>
      <c r="C57" s="452" t="s">
        <v>147</v>
      </c>
      <c r="D57" s="703" t="s">
        <v>163</v>
      </c>
      <c r="E57" s="1104" t="s">
        <v>622</v>
      </c>
      <c r="F57" s="661" t="s">
        <v>438</v>
      </c>
      <c r="G57" s="676"/>
      <c r="H57" s="704">
        <f>H58</f>
        <v>5386</v>
      </c>
      <c r="I57" s="22"/>
    </row>
    <row r="58" spans="1:9" s="27" customFormat="1" ht="47.25">
      <c r="A58" s="701" t="s">
        <v>857</v>
      </c>
      <c r="B58" s="765" t="s">
        <v>146</v>
      </c>
      <c r="C58" s="351" t="s">
        <v>147</v>
      </c>
      <c r="D58" s="1079" t="s">
        <v>163</v>
      </c>
      <c r="E58" s="1104" t="s">
        <v>622</v>
      </c>
      <c r="F58" s="594" t="s">
        <v>443</v>
      </c>
      <c r="G58" s="734"/>
      <c r="H58" s="704">
        <f>H59</f>
        <v>5386</v>
      </c>
      <c r="I58" s="22"/>
    </row>
    <row r="59" spans="1:9" s="27" customFormat="1" ht="31.5">
      <c r="A59" s="1105" t="s">
        <v>858</v>
      </c>
      <c r="B59" s="765" t="s">
        <v>146</v>
      </c>
      <c r="C59" s="351" t="s">
        <v>147</v>
      </c>
      <c r="D59" s="1079" t="s">
        <v>163</v>
      </c>
      <c r="E59" s="1104" t="s">
        <v>622</v>
      </c>
      <c r="F59" s="594" t="s">
        <v>463</v>
      </c>
      <c r="G59" s="351"/>
      <c r="H59" s="785">
        <f>H60</f>
        <v>5386</v>
      </c>
      <c r="I59" s="22"/>
    </row>
    <row r="60" spans="1:9" s="27" customFormat="1" ht="63.75" customHeight="1">
      <c r="A60" s="701" t="s">
        <v>154</v>
      </c>
      <c r="B60" s="765" t="s">
        <v>146</v>
      </c>
      <c r="C60" s="452" t="s">
        <v>147</v>
      </c>
      <c r="D60" s="703" t="s">
        <v>163</v>
      </c>
      <c r="E60" s="1104" t="s">
        <v>622</v>
      </c>
      <c r="F60" s="594" t="s">
        <v>463</v>
      </c>
      <c r="G60" s="452" t="s">
        <v>149</v>
      </c>
      <c r="H60" s="1227">
        <v>5386</v>
      </c>
      <c r="I60" s="22"/>
    </row>
    <row r="61" spans="1:9" s="27" customFormat="1" ht="31.5">
      <c r="A61" s="1267" t="s">
        <v>238</v>
      </c>
      <c r="B61" s="1285" t="s">
        <v>146</v>
      </c>
      <c r="C61" s="1268" t="s">
        <v>147</v>
      </c>
      <c r="D61" s="1269">
        <v>13</v>
      </c>
      <c r="E61" s="1270" t="s">
        <v>237</v>
      </c>
      <c r="F61" s="1271" t="s">
        <v>438</v>
      </c>
      <c r="G61" s="1272"/>
      <c r="H61" s="1273">
        <f>H64</f>
        <v>3807180</v>
      </c>
      <c r="I61" s="22"/>
    </row>
    <row r="62" spans="1:9" s="27" customFormat="1" ht="31.5">
      <c r="A62" s="700" t="s">
        <v>874</v>
      </c>
      <c r="B62" s="1089" t="s">
        <v>146</v>
      </c>
      <c r="C62" s="713" t="s">
        <v>147</v>
      </c>
      <c r="D62" s="714">
        <v>13</v>
      </c>
      <c r="E62" s="715" t="s">
        <v>239</v>
      </c>
      <c r="F62" s="594" t="s">
        <v>438</v>
      </c>
      <c r="G62" s="716"/>
      <c r="H62" s="704">
        <f>H63</f>
        <v>3807180</v>
      </c>
      <c r="I62" s="22"/>
    </row>
    <row r="63" spans="1:9" s="27" customFormat="1" ht="31.5">
      <c r="A63" s="700" t="s">
        <v>241</v>
      </c>
      <c r="B63" s="1089" t="s">
        <v>146</v>
      </c>
      <c r="C63" s="717" t="s">
        <v>147</v>
      </c>
      <c r="D63" s="714">
        <v>13</v>
      </c>
      <c r="E63" s="715" t="s">
        <v>239</v>
      </c>
      <c r="F63" s="594" t="s">
        <v>439</v>
      </c>
      <c r="G63" s="716"/>
      <c r="H63" s="704">
        <f>H64</f>
        <v>3807180</v>
      </c>
      <c r="I63" s="22"/>
    </row>
    <row r="64" spans="1:9" s="27" customFormat="1" ht="31.5">
      <c r="A64" s="565" t="s">
        <v>730</v>
      </c>
      <c r="B64" s="1089" t="s">
        <v>146</v>
      </c>
      <c r="C64" s="399" t="s">
        <v>147</v>
      </c>
      <c r="D64" s="396">
        <v>13</v>
      </c>
      <c r="E64" s="397" t="s">
        <v>239</v>
      </c>
      <c r="F64" s="398" t="s">
        <v>439</v>
      </c>
      <c r="G64" s="399" t="s">
        <v>156</v>
      </c>
      <c r="H64" s="780">
        <v>3807180</v>
      </c>
      <c r="I64" s="22"/>
    </row>
    <row r="65" spans="1:249" s="45" customFormat="1" ht="16.5" customHeight="1">
      <c r="A65" s="1259" t="s">
        <v>243</v>
      </c>
      <c r="B65" s="1285" t="s">
        <v>146</v>
      </c>
      <c r="C65" s="1260" t="s">
        <v>147</v>
      </c>
      <c r="D65" s="1260" t="s">
        <v>163</v>
      </c>
      <c r="E65" s="668" t="s">
        <v>242</v>
      </c>
      <c r="F65" s="683" t="s">
        <v>438</v>
      </c>
      <c r="G65" s="1261"/>
      <c r="H65" s="709">
        <f>H68</f>
        <v>5000</v>
      </c>
      <c r="I65" s="22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</row>
    <row r="66" spans="1:249" s="45" customFormat="1" ht="18.75" customHeight="1">
      <c r="A66" s="706" t="s">
        <v>245</v>
      </c>
      <c r="B66" s="765" t="s">
        <v>146</v>
      </c>
      <c r="C66" s="351" t="s">
        <v>147</v>
      </c>
      <c r="D66" s="351" t="s">
        <v>163</v>
      </c>
      <c r="E66" s="593" t="s">
        <v>244</v>
      </c>
      <c r="F66" s="594" t="s">
        <v>438</v>
      </c>
      <c r="G66" s="1078"/>
      <c r="H66" s="704">
        <f>H68</f>
        <v>5000</v>
      </c>
      <c r="I66" s="62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</row>
    <row r="67" spans="1:249" s="45" customFormat="1" ht="32.25" customHeight="1">
      <c r="A67" s="700" t="s">
        <v>354</v>
      </c>
      <c r="B67" s="765" t="s">
        <v>146</v>
      </c>
      <c r="C67" s="452" t="s">
        <v>147</v>
      </c>
      <c r="D67" s="452">
        <v>13</v>
      </c>
      <c r="E67" s="710" t="s">
        <v>244</v>
      </c>
      <c r="F67" s="571" t="s">
        <v>441</v>
      </c>
      <c r="G67" s="703"/>
      <c r="H67" s="677">
        <f>SUM(H68)</f>
        <v>5000</v>
      </c>
      <c r="I67" s="62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</row>
    <row r="68" spans="1:249" s="45" customFormat="1" ht="35.25" customHeight="1">
      <c r="A68" s="1101" t="s">
        <v>731</v>
      </c>
      <c r="B68" s="765" t="s">
        <v>146</v>
      </c>
      <c r="C68" s="452" t="s">
        <v>147</v>
      </c>
      <c r="D68" s="452">
        <v>13</v>
      </c>
      <c r="E68" s="710" t="s">
        <v>244</v>
      </c>
      <c r="F68" s="571" t="s">
        <v>441</v>
      </c>
      <c r="G68" s="703" t="s">
        <v>156</v>
      </c>
      <c r="H68" s="996">
        <v>5000</v>
      </c>
      <c r="I68" s="62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</row>
    <row r="69" spans="1:249" s="45" customFormat="1" ht="31.5">
      <c r="A69" s="1262" t="s">
        <v>473</v>
      </c>
      <c r="B69" s="1285" t="s">
        <v>146</v>
      </c>
      <c r="C69" s="1260" t="s">
        <v>147</v>
      </c>
      <c r="D69" s="1260" t="s">
        <v>163</v>
      </c>
      <c r="E69" s="668" t="s">
        <v>709</v>
      </c>
      <c r="F69" s="683" t="s">
        <v>438</v>
      </c>
      <c r="G69" s="1261"/>
      <c r="H69" s="709">
        <f>+H70</f>
        <v>2181402</v>
      </c>
      <c r="I69" s="62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</row>
    <row r="70" spans="1:9" s="27" customFormat="1" ht="34.5" customHeight="1">
      <c r="A70" s="1102" t="s">
        <v>474</v>
      </c>
      <c r="B70" s="765" t="s">
        <v>146</v>
      </c>
      <c r="C70" s="351" t="s">
        <v>147</v>
      </c>
      <c r="D70" s="351" t="s">
        <v>163</v>
      </c>
      <c r="E70" s="593" t="s">
        <v>475</v>
      </c>
      <c r="F70" s="594" t="s">
        <v>438</v>
      </c>
      <c r="G70" s="1078"/>
      <c r="H70" s="785">
        <f>+H71</f>
        <v>2181402</v>
      </c>
      <c r="I70" s="22"/>
    </row>
    <row r="71" spans="1:9" s="43" customFormat="1" ht="17.25" customHeight="1">
      <c r="A71" s="1102" t="s">
        <v>202</v>
      </c>
      <c r="B71" s="765" t="s">
        <v>146</v>
      </c>
      <c r="C71" s="452" t="s">
        <v>147</v>
      </c>
      <c r="D71" s="452">
        <v>13</v>
      </c>
      <c r="E71" s="710" t="s">
        <v>475</v>
      </c>
      <c r="F71" s="571" t="s">
        <v>440</v>
      </c>
      <c r="G71" s="452"/>
      <c r="H71" s="677">
        <f>SUM(H72:H73)</f>
        <v>2181402</v>
      </c>
      <c r="I71" s="3"/>
    </row>
    <row r="72" spans="1:9" s="27" customFormat="1" ht="63">
      <c r="A72" s="701" t="s">
        <v>154</v>
      </c>
      <c r="B72" s="765" t="s">
        <v>146</v>
      </c>
      <c r="C72" s="452" t="s">
        <v>147</v>
      </c>
      <c r="D72" s="452">
        <v>13</v>
      </c>
      <c r="E72" s="710" t="s">
        <v>475</v>
      </c>
      <c r="F72" s="571" t="s">
        <v>440</v>
      </c>
      <c r="G72" s="452" t="s">
        <v>149</v>
      </c>
      <c r="H72" s="996">
        <v>1798762</v>
      </c>
      <c r="I72" s="22"/>
    </row>
    <row r="73" spans="1:9" s="27" customFormat="1" ht="31.5">
      <c r="A73" s="1103" t="s">
        <v>730</v>
      </c>
      <c r="B73" s="765" t="s">
        <v>146</v>
      </c>
      <c r="C73" s="452" t="s">
        <v>147</v>
      </c>
      <c r="D73" s="452">
        <v>13</v>
      </c>
      <c r="E73" s="710" t="s">
        <v>475</v>
      </c>
      <c r="F73" s="571" t="s">
        <v>440</v>
      </c>
      <c r="G73" s="452" t="s">
        <v>156</v>
      </c>
      <c r="H73" s="996">
        <v>382640</v>
      </c>
      <c r="I73" s="22"/>
    </row>
    <row r="74" spans="1:9" s="27" customFormat="1" ht="21" customHeight="1">
      <c r="A74" s="1298" t="s">
        <v>166</v>
      </c>
      <c r="B74" s="1288" t="s">
        <v>146</v>
      </c>
      <c r="C74" s="1299" t="s">
        <v>148</v>
      </c>
      <c r="D74" s="1300"/>
      <c r="E74" s="1301"/>
      <c r="F74" s="1302"/>
      <c r="G74" s="1303"/>
      <c r="H74" s="1294">
        <f>+H75</f>
        <v>89267</v>
      </c>
      <c r="I74" s="22"/>
    </row>
    <row r="75" spans="1:9" s="27" customFormat="1" ht="18" customHeight="1">
      <c r="A75" s="282" t="s">
        <v>167</v>
      </c>
      <c r="B75" s="882" t="s">
        <v>146</v>
      </c>
      <c r="C75" s="433" t="s">
        <v>148</v>
      </c>
      <c r="D75" s="433" t="s">
        <v>168</v>
      </c>
      <c r="E75" s="434"/>
      <c r="F75" s="435"/>
      <c r="G75" s="433"/>
      <c r="H75" s="651">
        <f>H76</f>
        <v>89267</v>
      </c>
      <c r="I75" s="22"/>
    </row>
    <row r="76" spans="1:9" s="27" customFormat="1" ht="21.75" customHeight="1">
      <c r="A76" s="1259" t="s">
        <v>243</v>
      </c>
      <c r="B76" s="1285" t="s">
        <v>146</v>
      </c>
      <c r="C76" s="1260" t="s">
        <v>148</v>
      </c>
      <c r="D76" s="1260" t="s">
        <v>168</v>
      </c>
      <c r="E76" s="668" t="s">
        <v>242</v>
      </c>
      <c r="F76" s="683" t="s">
        <v>438</v>
      </c>
      <c r="G76" s="1261"/>
      <c r="H76" s="709">
        <f>H77</f>
        <v>89267</v>
      </c>
      <c r="I76" s="22"/>
    </row>
    <row r="77" spans="1:37" s="42" customFormat="1" ht="19.5" customHeight="1">
      <c r="A77" s="706" t="s">
        <v>245</v>
      </c>
      <c r="B77" s="765" t="s">
        <v>146</v>
      </c>
      <c r="C77" s="351" t="s">
        <v>148</v>
      </c>
      <c r="D77" s="351" t="s">
        <v>168</v>
      </c>
      <c r="E77" s="593" t="s">
        <v>244</v>
      </c>
      <c r="F77" s="594" t="s">
        <v>438</v>
      </c>
      <c r="G77" s="1078"/>
      <c r="H77" s="704">
        <f>H78</f>
        <v>89267</v>
      </c>
      <c r="I77" s="13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</row>
    <row r="78" spans="1:247" s="41" customFormat="1" ht="37.5" customHeight="1">
      <c r="A78" s="706" t="s">
        <v>247</v>
      </c>
      <c r="B78" s="765" t="s">
        <v>146</v>
      </c>
      <c r="C78" s="719" t="s">
        <v>148</v>
      </c>
      <c r="D78" s="719" t="s">
        <v>168</v>
      </c>
      <c r="E78" s="593" t="s">
        <v>244</v>
      </c>
      <c r="F78" s="594" t="s">
        <v>471</v>
      </c>
      <c r="G78" s="719"/>
      <c r="H78" s="704">
        <f>H79</f>
        <v>89267</v>
      </c>
      <c r="I78" s="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</row>
    <row r="79" spans="1:247" s="51" customFormat="1" ht="65.25" customHeight="1">
      <c r="A79" s="700" t="s">
        <v>154</v>
      </c>
      <c r="B79" s="765" t="s">
        <v>146</v>
      </c>
      <c r="C79" s="452" t="s">
        <v>148</v>
      </c>
      <c r="D79" s="452" t="s">
        <v>168</v>
      </c>
      <c r="E79" s="593" t="s">
        <v>244</v>
      </c>
      <c r="F79" s="594" t="s">
        <v>471</v>
      </c>
      <c r="G79" s="452" t="s">
        <v>149</v>
      </c>
      <c r="H79" s="996">
        <v>89267</v>
      </c>
      <c r="I79" s="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</row>
    <row r="80" spans="1:247" s="51" customFormat="1" ht="65.25" customHeight="1" hidden="1">
      <c r="A80" s="279" t="s">
        <v>202</v>
      </c>
      <c r="B80" s="1088" t="s">
        <v>146</v>
      </c>
      <c r="C80" s="341" t="s">
        <v>148</v>
      </c>
      <c r="D80" s="341" t="s">
        <v>168</v>
      </c>
      <c r="E80" s="439" t="s">
        <v>244</v>
      </c>
      <c r="F80" s="440" t="s">
        <v>426</v>
      </c>
      <c r="G80" s="341" t="s">
        <v>149</v>
      </c>
      <c r="H80" s="675"/>
      <c r="I80" s="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</row>
    <row r="81" spans="1:247" s="51" customFormat="1" ht="30.75" customHeight="1" hidden="1">
      <c r="A81" s="1356" t="s">
        <v>169</v>
      </c>
      <c r="B81" s="1288" t="s">
        <v>146</v>
      </c>
      <c r="C81" s="1246" t="s">
        <v>168</v>
      </c>
      <c r="D81" s="1246"/>
      <c r="E81" s="1357"/>
      <c r="F81" s="1358"/>
      <c r="G81" s="1246"/>
      <c r="H81" s="1359">
        <f>H87</f>
        <v>0</v>
      </c>
      <c r="I81" s="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</row>
    <row r="82" spans="1:247" s="51" customFormat="1" ht="38.25" customHeight="1" hidden="1">
      <c r="A82" s="915" t="s">
        <v>1142</v>
      </c>
      <c r="B82" s="882" t="s">
        <v>146</v>
      </c>
      <c r="C82" s="986" t="s">
        <v>168</v>
      </c>
      <c r="D82" s="986" t="s">
        <v>430</v>
      </c>
      <c r="E82" s="614"/>
      <c r="F82" s="615"/>
      <c r="G82" s="986"/>
      <c r="H82" s="1240">
        <f>H87</f>
        <v>0</v>
      </c>
      <c r="I82" s="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</row>
    <row r="83" spans="1:247" s="51" customFormat="1" ht="95.25" customHeight="1" hidden="1">
      <c r="A83" s="1360" t="s">
        <v>1144</v>
      </c>
      <c r="B83" s="930" t="s">
        <v>146</v>
      </c>
      <c r="C83" s="1247" t="s">
        <v>168</v>
      </c>
      <c r="D83" s="1247" t="s">
        <v>430</v>
      </c>
      <c r="E83" s="740" t="s">
        <v>225</v>
      </c>
      <c r="F83" s="738" t="s">
        <v>438</v>
      </c>
      <c r="G83" s="1247"/>
      <c r="H83" s="1361">
        <f>H87</f>
        <v>0</v>
      </c>
      <c r="I83" s="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</row>
    <row r="84" spans="1:247" s="51" customFormat="1" ht="65.25" customHeight="1" hidden="1">
      <c r="A84" s="701" t="s">
        <v>1145</v>
      </c>
      <c r="B84" s="765" t="s">
        <v>146</v>
      </c>
      <c r="C84" s="452" t="s">
        <v>168</v>
      </c>
      <c r="D84" s="452" t="s">
        <v>430</v>
      </c>
      <c r="E84" s="593" t="s">
        <v>226</v>
      </c>
      <c r="F84" s="594" t="s">
        <v>438</v>
      </c>
      <c r="G84" s="452"/>
      <c r="H84" s="677">
        <f>H87</f>
        <v>0</v>
      </c>
      <c r="I84" s="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</row>
    <row r="85" spans="1:247" s="51" customFormat="1" ht="47.25" customHeight="1" hidden="1">
      <c r="A85" s="701" t="s">
        <v>654</v>
      </c>
      <c r="B85" s="765" t="s">
        <v>146</v>
      </c>
      <c r="C85" s="452" t="s">
        <v>168</v>
      </c>
      <c r="D85" s="452" t="s">
        <v>430</v>
      </c>
      <c r="E85" s="593" t="s">
        <v>226</v>
      </c>
      <c r="F85" s="594" t="s">
        <v>443</v>
      </c>
      <c r="G85" s="452"/>
      <c r="H85" s="677">
        <f>H87</f>
        <v>0</v>
      </c>
      <c r="I85" s="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</row>
    <row r="86" spans="1:247" s="51" customFormat="1" ht="48.75" customHeight="1" hidden="1">
      <c r="A86" s="133" t="s">
        <v>660</v>
      </c>
      <c r="B86" s="765" t="s">
        <v>146</v>
      </c>
      <c r="C86" s="452" t="s">
        <v>168</v>
      </c>
      <c r="D86" s="452" t="s">
        <v>430</v>
      </c>
      <c r="E86" s="593" t="s">
        <v>226</v>
      </c>
      <c r="F86" s="440" t="s">
        <v>1143</v>
      </c>
      <c r="G86" s="452"/>
      <c r="H86" s="677">
        <f>H87</f>
        <v>0</v>
      </c>
      <c r="I86" s="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</row>
    <row r="87" spans="1:247" s="51" customFormat="1" ht="42" customHeight="1" hidden="1">
      <c r="A87" s="133" t="s">
        <v>155</v>
      </c>
      <c r="B87" s="765" t="s">
        <v>146</v>
      </c>
      <c r="C87" s="415" t="s">
        <v>168</v>
      </c>
      <c r="D87" s="415" t="s">
        <v>430</v>
      </c>
      <c r="E87" s="593" t="s">
        <v>226</v>
      </c>
      <c r="F87" s="440" t="s">
        <v>1143</v>
      </c>
      <c r="G87" s="415" t="s">
        <v>156</v>
      </c>
      <c r="H87" s="656"/>
      <c r="I87" s="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</row>
    <row r="88" spans="1:248" s="39" customFormat="1" ht="18.75">
      <c r="A88" s="1304" t="s">
        <v>174</v>
      </c>
      <c r="B88" s="1288" t="s">
        <v>146</v>
      </c>
      <c r="C88" s="1289" t="s">
        <v>153</v>
      </c>
      <c r="D88" s="1305"/>
      <c r="E88" s="1305"/>
      <c r="F88" s="1306"/>
      <c r="G88" s="1293"/>
      <c r="H88" s="1294">
        <f>+H89</f>
        <v>700000</v>
      </c>
      <c r="I88" s="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</row>
    <row r="89" spans="1:248" s="39" customFormat="1" ht="18.75">
      <c r="A89" s="1095" t="s">
        <v>732</v>
      </c>
      <c r="B89" s="882" t="s">
        <v>146</v>
      </c>
      <c r="C89" s="986" t="s">
        <v>153</v>
      </c>
      <c r="D89" s="1096" t="s">
        <v>171</v>
      </c>
      <c r="E89" s="1097"/>
      <c r="F89" s="1098"/>
      <c r="G89" s="1099"/>
      <c r="H89" s="1225">
        <f>SUM(H90)</f>
        <v>700000</v>
      </c>
      <c r="I89" s="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</row>
    <row r="90" spans="1:37" s="42" customFormat="1" ht="82.5" customHeight="1">
      <c r="A90" s="685" t="s">
        <v>918</v>
      </c>
      <c r="B90" s="1285" t="s">
        <v>146</v>
      </c>
      <c r="C90" s="686" t="s">
        <v>153</v>
      </c>
      <c r="D90" s="687" t="s">
        <v>171</v>
      </c>
      <c r="E90" s="1243" t="s">
        <v>733</v>
      </c>
      <c r="F90" s="1244" t="s">
        <v>438</v>
      </c>
      <c r="G90" s="690"/>
      <c r="H90" s="781">
        <f>SUM(H91)</f>
        <v>700000</v>
      </c>
      <c r="I90" s="13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</row>
    <row r="91" spans="1:247" s="41" customFormat="1" ht="99.75" customHeight="1">
      <c r="A91" s="673" t="s">
        <v>919</v>
      </c>
      <c r="B91" s="765" t="s">
        <v>146</v>
      </c>
      <c r="C91" s="696" t="s">
        <v>153</v>
      </c>
      <c r="D91" s="697" t="s">
        <v>171</v>
      </c>
      <c r="E91" s="1196" t="s">
        <v>622</v>
      </c>
      <c r="F91" s="970" t="s">
        <v>438</v>
      </c>
      <c r="G91" s="1094"/>
      <c r="H91" s="1256">
        <f>SUM(H92)</f>
        <v>700000</v>
      </c>
      <c r="I91" s="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</row>
    <row r="92" spans="1:247" s="41" customFormat="1" ht="63">
      <c r="A92" s="673" t="s">
        <v>875</v>
      </c>
      <c r="B92" s="765" t="s">
        <v>146</v>
      </c>
      <c r="C92" s="696" t="s">
        <v>153</v>
      </c>
      <c r="D92" s="697" t="s">
        <v>171</v>
      </c>
      <c r="E92" s="1080" t="s">
        <v>622</v>
      </c>
      <c r="F92" s="970" t="s">
        <v>443</v>
      </c>
      <c r="G92" s="1094"/>
      <c r="H92" s="779">
        <f>+H94</f>
        <v>700000</v>
      </c>
      <c r="I92" s="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</row>
    <row r="93" spans="1:247" s="41" customFormat="1" ht="0.75" customHeight="1">
      <c r="A93" s="1058" t="s">
        <v>800</v>
      </c>
      <c r="B93" s="765" t="s">
        <v>146</v>
      </c>
      <c r="C93" s="696" t="s">
        <v>153</v>
      </c>
      <c r="D93" s="697" t="s">
        <v>171</v>
      </c>
      <c r="E93" s="1080" t="s">
        <v>622</v>
      </c>
      <c r="F93" s="970" t="s">
        <v>799</v>
      </c>
      <c r="G93" s="1020" t="s">
        <v>588</v>
      </c>
      <c r="H93" s="779"/>
      <c r="I93" s="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</row>
    <row r="94" spans="1:247" s="41" customFormat="1" ht="47.25">
      <c r="A94" s="673" t="s">
        <v>734</v>
      </c>
      <c r="B94" s="765" t="s">
        <v>146</v>
      </c>
      <c r="C94" s="696" t="s">
        <v>153</v>
      </c>
      <c r="D94" s="697" t="s">
        <v>171</v>
      </c>
      <c r="E94" s="1080" t="s">
        <v>622</v>
      </c>
      <c r="F94" s="970" t="s">
        <v>735</v>
      </c>
      <c r="G94" s="1094"/>
      <c r="H94" s="779">
        <f>+H95</f>
        <v>700000</v>
      </c>
      <c r="I94" s="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</row>
    <row r="95" spans="1:9" s="43" customFormat="1" ht="37.5" customHeight="1">
      <c r="A95" s="700" t="s">
        <v>730</v>
      </c>
      <c r="B95" s="765" t="s">
        <v>146</v>
      </c>
      <c r="C95" s="696" t="s">
        <v>153</v>
      </c>
      <c r="D95" s="697" t="s">
        <v>171</v>
      </c>
      <c r="E95" s="1080" t="s">
        <v>622</v>
      </c>
      <c r="F95" s="970" t="s">
        <v>735</v>
      </c>
      <c r="G95" s="1020" t="s">
        <v>156</v>
      </c>
      <c r="H95" s="1245">
        <v>700000</v>
      </c>
      <c r="I95" s="3"/>
    </row>
    <row r="96" spans="1:9" s="43" customFormat="1" ht="18.75">
      <c r="A96" s="1298" t="s">
        <v>177</v>
      </c>
      <c r="B96" s="1288" t="s">
        <v>146</v>
      </c>
      <c r="C96" s="1299" t="s">
        <v>178</v>
      </c>
      <c r="D96" s="1299"/>
      <c r="E96" s="1307"/>
      <c r="F96" s="1308"/>
      <c r="G96" s="1299"/>
      <c r="H96" s="1228">
        <f>SUM(H97+H116)</f>
        <v>3033309</v>
      </c>
      <c r="I96" s="3"/>
    </row>
    <row r="97" spans="1:9" s="43" customFormat="1" ht="18.75">
      <c r="A97" s="678" t="s">
        <v>450</v>
      </c>
      <c r="B97" s="882" t="s">
        <v>146</v>
      </c>
      <c r="C97" s="670" t="s">
        <v>178</v>
      </c>
      <c r="D97" s="670" t="s">
        <v>148</v>
      </c>
      <c r="E97" s="679"/>
      <c r="F97" s="680"/>
      <c r="G97" s="670"/>
      <c r="H97" s="1229">
        <f>SUM(H98+H111)</f>
        <v>533309</v>
      </c>
      <c r="I97" s="3"/>
    </row>
    <row r="98" spans="1:9" s="43" customFormat="1" ht="63" hidden="1">
      <c r="A98" s="730" t="s">
        <v>939</v>
      </c>
      <c r="B98" s="1088" t="s">
        <v>146</v>
      </c>
      <c r="C98" s="771" t="s">
        <v>178</v>
      </c>
      <c r="D98" s="771" t="s">
        <v>148</v>
      </c>
      <c r="E98" s="1066">
        <v>161</v>
      </c>
      <c r="F98" s="1068" t="s">
        <v>438</v>
      </c>
      <c r="G98" s="771"/>
      <c r="H98" s="1231">
        <f>SUM(H99)</f>
        <v>0</v>
      </c>
      <c r="I98" s="3"/>
    </row>
    <row r="99" spans="1:9" s="43" customFormat="1" ht="78.75" hidden="1">
      <c r="A99" s="673" t="s">
        <v>941</v>
      </c>
      <c r="B99" s="1088" t="s">
        <v>146</v>
      </c>
      <c r="C99" s="727" t="s">
        <v>178</v>
      </c>
      <c r="D99" s="727" t="s">
        <v>148</v>
      </c>
      <c r="E99" s="1067">
        <v>161</v>
      </c>
      <c r="F99" s="1069" t="s">
        <v>438</v>
      </c>
      <c r="G99" s="659"/>
      <c r="H99" s="1230">
        <f>SUM(H100)</f>
        <v>0</v>
      </c>
      <c r="I99" s="3"/>
    </row>
    <row r="100" spans="1:9" s="43" customFormat="1" ht="47.25" hidden="1">
      <c r="A100" s="663" t="s">
        <v>877</v>
      </c>
      <c r="B100" s="1088" t="s">
        <v>146</v>
      </c>
      <c r="C100" s="727" t="s">
        <v>178</v>
      </c>
      <c r="D100" s="727" t="s">
        <v>148</v>
      </c>
      <c r="E100" s="1067">
        <v>161</v>
      </c>
      <c r="F100" s="1070" t="s">
        <v>456</v>
      </c>
      <c r="G100" s="659"/>
      <c r="H100" s="1232"/>
      <c r="I100" s="3"/>
    </row>
    <row r="101" spans="1:9" s="43" customFormat="1" ht="31.5" hidden="1">
      <c r="A101" s="1072" t="s">
        <v>845</v>
      </c>
      <c r="B101" s="1088" t="s">
        <v>146</v>
      </c>
      <c r="C101" s="727" t="s">
        <v>178</v>
      </c>
      <c r="D101" s="727" t="s">
        <v>148</v>
      </c>
      <c r="E101" s="593">
        <v>161</v>
      </c>
      <c r="F101" s="661" t="s">
        <v>846</v>
      </c>
      <c r="G101" s="659"/>
      <c r="H101" s="1232"/>
      <c r="I101" s="3"/>
    </row>
    <row r="102" spans="1:9" s="43" customFormat="1" ht="18.75" hidden="1">
      <c r="A102" s="268" t="e">
        <f>7!#REF!</f>
        <v>#REF!</v>
      </c>
      <c r="B102" s="1088" t="s">
        <v>146</v>
      </c>
      <c r="C102" s="727" t="s">
        <v>178</v>
      </c>
      <c r="D102" s="727" t="s">
        <v>148</v>
      </c>
      <c r="E102" s="593">
        <v>161</v>
      </c>
      <c r="F102" s="661" t="s">
        <v>846</v>
      </c>
      <c r="G102" s="727" t="s">
        <v>588</v>
      </c>
      <c r="H102" s="1233">
        <v>6363436</v>
      </c>
      <c r="I102" s="3"/>
    </row>
    <row r="103" spans="1:9" s="27" customFormat="1" ht="18.75" hidden="1">
      <c r="A103" s="701" t="s">
        <v>850</v>
      </c>
      <c r="B103" s="1088" t="s">
        <v>146</v>
      </c>
      <c r="C103" s="727" t="s">
        <v>178</v>
      </c>
      <c r="D103" s="727" t="s">
        <v>148</v>
      </c>
      <c r="E103" s="1067">
        <v>161</v>
      </c>
      <c r="F103" s="1069" t="s">
        <v>853</v>
      </c>
      <c r="G103" s="659"/>
      <c r="H103" s="1230">
        <f>SUM(H104)</f>
        <v>5096606</v>
      </c>
      <c r="I103" s="22"/>
    </row>
    <row r="104" spans="1:37" s="54" customFormat="1" ht="18.75" hidden="1">
      <c r="A104" s="268" t="e">
        <f>7!#REF!</f>
        <v>#REF!</v>
      </c>
      <c r="B104" s="1088" t="s">
        <v>146</v>
      </c>
      <c r="C104" s="727" t="s">
        <v>178</v>
      </c>
      <c r="D104" s="727" t="s">
        <v>148</v>
      </c>
      <c r="E104" s="1067">
        <v>161</v>
      </c>
      <c r="F104" s="1069" t="s">
        <v>853</v>
      </c>
      <c r="G104" s="727" t="s">
        <v>588</v>
      </c>
      <c r="H104" s="1233">
        <v>5096606</v>
      </c>
      <c r="I104" s="26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</row>
    <row r="105" spans="1:37" s="42" customFormat="1" ht="31.5" hidden="1">
      <c r="A105" s="701" t="s">
        <v>851</v>
      </c>
      <c r="B105" s="1088" t="s">
        <v>146</v>
      </c>
      <c r="C105" s="727" t="s">
        <v>178</v>
      </c>
      <c r="D105" s="727" t="s">
        <v>148</v>
      </c>
      <c r="E105" s="570" t="s">
        <v>586</v>
      </c>
      <c r="F105" s="578" t="s">
        <v>854</v>
      </c>
      <c r="G105" s="727"/>
      <c r="H105" s="1230">
        <f>SUM(H106)</f>
        <v>0</v>
      </c>
      <c r="I105" s="13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</row>
    <row r="106" spans="1:37" s="42" customFormat="1" ht="83.25" customHeight="1" hidden="1">
      <c r="A106" s="268" t="e">
        <f>7!#REF!</f>
        <v>#REF!</v>
      </c>
      <c r="B106" s="1088" t="s">
        <v>146</v>
      </c>
      <c r="C106" s="727" t="s">
        <v>178</v>
      </c>
      <c r="D106" s="727" t="s">
        <v>148</v>
      </c>
      <c r="E106" s="570" t="s">
        <v>586</v>
      </c>
      <c r="F106" s="578" t="s">
        <v>854</v>
      </c>
      <c r="G106" s="727" t="s">
        <v>588</v>
      </c>
      <c r="H106" s="1233"/>
      <c r="I106" s="13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</row>
    <row r="107" spans="1:9" s="41" customFormat="1" ht="94.5" customHeight="1" hidden="1">
      <c r="A107" s="673" t="s">
        <v>850</v>
      </c>
      <c r="B107" s="1088" t="s">
        <v>146</v>
      </c>
      <c r="C107" s="727" t="s">
        <v>178</v>
      </c>
      <c r="D107" s="727" t="s">
        <v>148</v>
      </c>
      <c r="E107" s="570" t="s">
        <v>837</v>
      </c>
      <c r="F107" s="578" t="s">
        <v>838</v>
      </c>
      <c r="G107" s="727"/>
      <c r="H107" s="1230">
        <f>SUM(H108)</f>
        <v>0</v>
      </c>
      <c r="I107" s="13"/>
    </row>
    <row r="108" spans="1:9" s="41" customFormat="1" ht="48" customHeight="1" hidden="1">
      <c r="A108" s="268" t="s">
        <v>689</v>
      </c>
      <c r="B108" s="1088" t="s">
        <v>146</v>
      </c>
      <c r="C108" s="727" t="s">
        <v>178</v>
      </c>
      <c r="D108" s="727" t="s">
        <v>148</v>
      </c>
      <c r="E108" s="570" t="str">
        <f>E107</f>
        <v>161</v>
      </c>
      <c r="F108" s="578" t="s">
        <v>838</v>
      </c>
      <c r="G108" s="727" t="s">
        <v>588</v>
      </c>
      <c r="H108" s="1233"/>
      <c r="I108" s="13"/>
    </row>
    <row r="109" spans="1:37" s="42" customFormat="1" ht="28.5" customHeight="1" hidden="1">
      <c r="A109" s="701" t="s">
        <v>851</v>
      </c>
      <c r="B109" s="1088" t="s">
        <v>146</v>
      </c>
      <c r="C109" s="727" t="s">
        <v>178</v>
      </c>
      <c r="D109" s="727" t="s">
        <v>148</v>
      </c>
      <c r="E109" s="570" t="s">
        <v>586</v>
      </c>
      <c r="F109" s="578" t="s">
        <v>740</v>
      </c>
      <c r="G109" s="727"/>
      <c r="H109" s="1230">
        <f>SUM(H110)</f>
        <v>0</v>
      </c>
      <c r="I109" s="13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</row>
    <row r="110" spans="1:9" s="41" customFormat="1" ht="43.5" customHeight="1" hidden="1">
      <c r="A110" s="268" t="s">
        <v>689</v>
      </c>
      <c r="B110" s="1088" t="s">
        <v>146</v>
      </c>
      <c r="C110" s="727" t="s">
        <v>178</v>
      </c>
      <c r="D110" s="727" t="s">
        <v>148</v>
      </c>
      <c r="E110" s="570" t="s">
        <v>586</v>
      </c>
      <c r="F110" s="578" t="s">
        <v>740</v>
      </c>
      <c r="G110" s="727" t="s">
        <v>156</v>
      </c>
      <c r="H110" s="1233"/>
      <c r="I110" s="13"/>
    </row>
    <row r="111" spans="1:9" s="41" customFormat="1" ht="78.75">
      <c r="A111" s="721" t="s">
        <v>912</v>
      </c>
      <c r="B111" s="1285" t="s">
        <v>146</v>
      </c>
      <c r="C111" s="667" t="s">
        <v>178</v>
      </c>
      <c r="D111" s="667" t="s">
        <v>148</v>
      </c>
      <c r="E111" s="668" t="s">
        <v>212</v>
      </c>
      <c r="F111" s="669" t="s">
        <v>438</v>
      </c>
      <c r="G111" s="667"/>
      <c r="H111" s="1224">
        <f>SUM(H112)</f>
        <v>533309</v>
      </c>
      <c r="I111" s="13"/>
    </row>
    <row r="112" spans="1:9" s="41" customFormat="1" ht="94.5">
      <c r="A112" s="673" t="s">
        <v>913</v>
      </c>
      <c r="B112" s="765" t="s">
        <v>146</v>
      </c>
      <c r="C112" s="727" t="s">
        <v>178</v>
      </c>
      <c r="D112" s="727" t="s">
        <v>148</v>
      </c>
      <c r="E112" s="593" t="s">
        <v>213</v>
      </c>
      <c r="F112" s="661" t="s">
        <v>438</v>
      </c>
      <c r="G112" s="659"/>
      <c r="H112" s="1230">
        <f>SUM(H113)</f>
        <v>533309</v>
      </c>
      <c r="I112" s="13"/>
    </row>
    <row r="113" spans="1:9" s="41" customFormat="1" ht="51.75" customHeight="1">
      <c r="A113" s="663" t="s">
        <v>920</v>
      </c>
      <c r="B113" s="765" t="s">
        <v>146</v>
      </c>
      <c r="C113" s="727" t="s">
        <v>178</v>
      </c>
      <c r="D113" s="727" t="s">
        <v>148</v>
      </c>
      <c r="E113" s="593" t="s">
        <v>213</v>
      </c>
      <c r="F113" s="661" t="s">
        <v>443</v>
      </c>
      <c r="G113" s="659"/>
      <c r="H113" s="1230">
        <f>SUM(H114)</f>
        <v>533309</v>
      </c>
      <c r="I113" s="13"/>
    </row>
    <row r="114" spans="1:9" s="41" customFormat="1" ht="19.5" customHeight="1">
      <c r="A114" s="663" t="s">
        <v>452</v>
      </c>
      <c r="B114" s="765" t="s">
        <v>146</v>
      </c>
      <c r="C114" s="727" t="s">
        <v>178</v>
      </c>
      <c r="D114" s="727" t="s">
        <v>148</v>
      </c>
      <c r="E114" s="593" t="s">
        <v>213</v>
      </c>
      <c r="F114" s="661" t="s">
        <v>451</v>
      </c>
      <c r="G114" s="659"/>
      <c r="H114" s="1230">
        <f>SUM(H115)</f>
        <v>533309</v>
      </c>
      <c r="I114" s="13"/>
    </row>
    <row r="115" spans="1:9" s="41" customFormat="1" ht="31.5">
      <c r="A115" s="268" t="s">
        <v>730</v>
      </c>
      <c r="B115" s="765" t="s">
        <v>146</v>
      </c>
      <c r="C115" s="727" t="s">
        <v>178</v>
      </c>
      <c r="D115" s="727" t="s">
        <v>148</v>
      </c>
      <c r="E115" s="593" t="s">
        <v>213</v>
      </c>
      <c r="F115" s="661" t="s">
        <v>451</v>
      </c>
      <c r="G115" s="727" t="s">
        <v>156</v>
      </c>
      <c r="H115" s="728">
        <v>533309</v>
      </c>
      <c r="I115" s="13"/>
    </row>
    <row r="116" spans="1:9" s="27" customFormat="1" ht="18.75">
      <c r="A116" s="1093" t="s">
        <v>179</v>
      </c>
      <c r="B116" s="882" t="s">
        <v>146</v>
      </c>
      <c r="C116" s="670" t="s">
        <v>178</v>
      </c>
      <c r="D116" s="670" t="s">
        <v>168</v>
      </c>
      <c r="E116" s="671"/>
      <c r="F116" s="672"/>
      <c r="G116" s="670"/>
      <c r="H116" s="1061">
        <f>+H117</f>
        <v>2500000</v>
      </c>
      <c r="I116" s="22"/>
    </row>
    <row r="117" spans="1:9" s="27" customFormat="1" ht="78.75">
      <c r="A117" s="721" t="s">
        <v>912</v>
      </c>
      <c r="B117" s="1285" t="s">
        <v>146</v>
      </c>
      <c r="C117" s="667" t="s">
        <v>178</v>
      </c>
      <c r="D117" s="691" t="s">
        <v>168</v>
      </c>
      <c r="E117" s="692" t="s">
        <v>212</v>
      </c>
      <c r="F117" s="693" t="s">
        <v>438</v>
      </c>
      <c r="G117" s="694"/>
      <c r="H117" s="695">
        <f>+H118</f>
        <v>2500000</v>
      </c>
      <c r="I117" s="22"/>
    </row>
    <row r="118" spans="1:9" s="27" customFormat="1" ht="94.5">
      <c r="A118" s="673" t="s">
        <v>913</v>
      </c>
      <c r="B118" s="765" t="s">
        <v>146</v>
      </c>
      <c r="C118" s="696" t="s">
        <v>178</v>
      </c>
      <c r="D118" s="697" t="s">
        <v>168</v>
      </c>
      <c r="E118" s="581" t="s">
        <v>213</v>
      </c>
      <c r="F118" s="582" t="s">
        <v>438</v>
      </c>
      <c r="G118" s="698"/>
      <c r="H118" s="779">
        <f>+H120</f>
        <v>2500000</v>
      </c>
      <c r="I118" s="22"/>
    </row>
    <row r="119" spans="1:9" s="27" customFormat="1" ht="52.5" customHeight="1">
      <c r="A119" s="666" t="s">
        <v>914</v>
      </c>
      <c r="B119" s="765" t="s">
        <v>146</v>
      </c>
      <c r="C119" s="696" t="s">
        <v>178</v>
      </c>
      <c r="D119" s="697" t="s">
        <v>168</v>
      </c>
      <c r="E119" s="581" t="s">
        <v>213</v>
      </c>
      <c r="F119" s="582" t="s">
        <v>443</v>
      </c>
      <c r="G119" s="698"/>
      <c r="H119" s="1230">
        <f>SUM(H120)</f>
        <v>2500000</v>
      </c>
      <c r="I119" s="22"/>
    </row>
    <row r="120" spans="1:9" s="27" customFormat="1" ht="18.75" customHeight="1">
      <c r="A120" s="699" t="s">
        <v>215</v>
      </c>
      <c r="B120" s="765" t="s">
        <v>146</v>
      </c>
      <c r="C120" s="696" t="s">
        <v>178</v>
      </c>
      <c r="D120" s="697" t="s">
        <v>168</v>
      </c>
      <c r="E120" s="581" t="s">
        <v>213</v>
      </c>
      <c r="F120" s="582" t="s">
        <v>458</v>
      </c>
      <c r="G120" s="698"/>
      <c r="H120" s="779">
        <f>SUM(H121)</f>
        <v>2500000</v>
      </c>
      <c r="I120" s="22"/>
    </row>
    <row r="121" spans="1:9" s="27" customFormat="1" ht="31.5">
      <c r="A121" s="268" t="s">
        <v>730</v>
      </c>
      <c r="B121" s="765" t="s">
        <v>146</v>
      </c>
      <c r="C121" s="474" t="s">
        <v>178</v>
      </c>
      <c r="D121" s="475" t="s">
        <v>168</v>
      </c>
      <c r="E121" s="497" t="s">
        <v>213</v>
      </c>
      <c r="F121" s="498" t="s">
        <v>458</v>
      </c>
      <c r="G121" s="345" t="s">
        <v>156</v>
      </c>
      <c r="H121" s="780">
        <v>2500000</v>
      </c>
      <c r="I121" s="22"/>
    </row>
    <row r="122" spans="1:8" ht="15.75">
      <c r="A122" s="1304" t="s">
        <v>180</v>
      </c>
      <c r="B122" s="1288" t="s">
        <v>146</v>
      </c>
      <c r="C122" s="1289" t="s">
        <v>181</v>
      </c>
      <c r="D122" s="1289"/>
      <c r="E122" s="1307"/>
      <c r="F122" s="1308"/>
      <c r="G122" s="1289"/>
      <c r="H122" s="1294">
        <f>+H123+H134</f>
        <v>757167</v>
      </c>
    </row>
    <row r="123" spans="1:8" ht="15.75">
      <c r="A123" s="1071" t="s">
        <v>182</v>
      </c>
      <c r="B123" s="882" t="s">
        <v>146</v>
      </c>
      <c r="C123" s="1090" t="s">
        <v>181</v>
      </c>
      <c r="D123" s="1090" t="s">
        <v>147</v>
      </c>
      <c r="E123" s="1091"/>
      <c r="F123" s="1092"/>
      <c r="G123" s="1090"/>
      <c r="H123" s="1114">
        <f>+H124</f>
        <v>727167</v>
      </c>
    </row>
    <row r="124" spans="1:8" ht="69" customHeight="1">
      <c r="A124" s="707" t="s">
        <v>926</v>
      </c>
      <c r="B124" s="1285" t="s">
        <v>146</v>
      </c>
      <c r="C124" s="708" t="s">
        <v>181</v>
      </c>
      <c r="D124" s="708" t="s">
        <v>147</v>
      </c>
      <c r="E124" s="668" t="s">
        <v>198</v>
      </c>
      <c r="F124" s="683" t="s">
        <v>438</v>
      </c>
      <c r="G124" s="684"/>
      <c r="H124" s="709">
        <f>+H125</f>
        <v>727167</v>
      </c>
    </row>
    <row r="125" spans="1:8" ht="66" customHeight="1">
      <c r="A125" s="700" t="s">
        <v>927</v>
      </c>
      <c r="B125" s="765" t="s">
        <v>146</v>
      </c>
      <c r="C125" s="452" t="s">
        <v>181</v>
      </c>
      <c r="D125" s="452" t="s">
        <v>147</v>
      </c>
      <c r="E125" s="570" t="s">
        <v>200</v>
      </c>
      <c r="F125" s="571" t="s">
        <v>438</v>
      </c>
      <c r="G125" s="452"/>
      <c r="H125" s="1232">
        <f>SUM(H126)</f>
        <v>727167</v>
      </c>
    </row>
    <row r="126" spans="1:8" ht="35.25" customHeight="1">
      <c r="A126" s="701" t="s">
        <v>459</v>
      </c>
      <c r="B126" s="765" t="s">
        <v>146</v>
      </c>
      <c r="C126" s="452" t="s">
        <v>181</v>
      </c>
      <c r="D126" s="702" t="s">
        <v>147</v>
      </c>
      <c r="E126" s="570" t="s">
        <v>200</v>
      </c>
      <c r="F126" s="571" t="s">
        <v>443</v>
      </c>
      <c r="G126" s="703"/>
      <c r="H126" s="1232">
        <f>SUM(H129+H127+H131)</f>
        <v>727167</v>
      </c>
    </row>
    <row r="127" spans="1:8" ht="33.75" customHeight="1">
      <c r="A127" s="1130" t="str">
        <f>'[2]прил5'!$A$355</f>
        <v>Оплата труда работников учреждений культуры муниципальных образований городских и сельских поселений</v>
      </c>
      <c r="B127" s="765" t="s">
        <v>146</v>
      </c>
      <c r="C127" s="452" t="s">
        <v>181</v>
      </c>
      <c r="D127" s="702" t="s">
        <v>147</v>
      </c>
      <c r="E127" s="570" t="s">
        <v>200</v>
      </c>
      <c r="F127" s="571" t="s">
        <v>815</v>
      </c>
      <c r="G127" s="703"/>
      <c r="H127" s="1232">
        <f>H128</f>
        <v>243410</v>
      </c>
    </row>
    <row r="128" spans="1:8" ht="66" customHeight="1">
      <c r="A128" s="1073" t="str">
        <f>'[2]прил5'!$A$356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8" s="765" t="s">
        <v>146</v>
      </c>
      <c r="C128" s="452" t="s">
        <v>181</v>
      </c>
      <c r="D128" s="702" t="s">
        <v>147</v>
      </c>
      <c r="E128" s="570" t="s">
        <v>200</v>
      </c>
      <c r="F128" s="571" t="s">
        <v>815</v>
      </c>
      <c r="G128" s="703" t="s">
        <v>149</v>
      </c>
      <c r="H128" s="1234">
        <v>243410</v>
      </c>
    </row>
    <row r="129" spans="1:8" ht="48" customHeight="1">
      <c r="A129" s="700" t="s">
        <v>849</v>
      </c>
      <c r="B129" s="765" t="s">
        <v>146</v>
      </c>
      <c r="C129" s="452" t="s">
        <v>181</v>
      </c>
      <c r="D129" s="702" t="s">
        <v>147</v>
      </c>
      <c r="E129" s="593" t="s">
        <v>200</v>
      </c>
      <c r="F129" s="661" t="s">
        <v>816</v>
      </c>
      <c r="G129" s="703"/>
      <c r="H129" s="704">
        <f>H130</f>
        <v>384125</v>
      </c>
    </row>
    <row r="130" spans="1:8" ht="65.25" customHeight="1">
      <c r="A130" s="133" t="s">
        <v>154</v>
      </c>
      <c r="B130" s="765" t="s">
        <v>146</v>
      </c>
      <c r="C130" s="341" t="s">
        <v>181</v>
      </c>
      <c r="D130" s="341" t="s">
        <v>147</v>
      </c>
      <c r="E130" s="439" t="s">
        <v>200</v>
      </c>
      <c r="F130" s="530" t="s">
        <v>816</v>
      </c>
      <c r="G130" s="341" t="s">
        <v>149</v>
      </c>
      <c r="H130" s="675">
        <v>384125</v>
      </c>
    </row>
    <row r="131" spans="1:8" ht="33" customHeight="1">
      <c r="A131" s="268" t="s">
        <v>202</v>
      </c>
      <c r="B131" s="765" t="s">
        <v>146</v>
      </c>
      <c r="C131" s="341" t="s">
        <v>181</v>
      </c>
      <c r="D131" s="341" t="s">
        <v>147</v>
      </c>
      <c r="E131" s="439" t="s">
        <v>200</v>
      </c>
      <c r="F131" s="530" t="s">
        <v>1125</v>
      </c>
      <c r="G131" s="341"/>
      <c r="H131" s="677">
        <f>SUM(H132+H133)</f>
        <v>99632</v>
      </c>
    </row>
    <row r="132" spans="1:8" ht="33" customHeight="1">
      <c r="A132" s="268" t="s">
        <v>730</v>
      </c>
      <c r="B132" s="765" t="s">
        <v>146</v>
      </c>
      <c r="C132" s="341" t="s">
        <v>181</v>
      </c>
      <c r="D132" s="341" t="s">
        <v>147</v>
      </c>
      <c r="E132" s="439" t="s">
        <v>200</v>
      </c>
      <c r="F132" s="530" t="s">
        <v>1125</v>
      </c>
      <c r="G132" s="341" t="s">
        <v>156</v>
      </c>
      <c r="H132" s="996">
        <v>75322</v>
      </c>
    </row>
    <row r="133" spans="1:8" ht="18.75" customHeight="1">
      <c r="A133" s="280" t="s">
        <v>157</v>
      </c>
      <c r="B133" s="765" t="s">
        <v>146</v>
      </c>
      <c r="C133" s="341" t="s">
        <v>181</v>
      </c>
      <c r="D133" s="341" t="s">
        <v>147</v>
      </c>
      <c r="E133" s="439" t="s">
        <v>200</v>
      </c>
      <c r="F133" s="530" t="s">
        <v>1125</v>
      </c>
      <c r="G133" s="341" t="s">
        <v>158</v>
      </c>
      <c r="H133" s="996">
        <v>24310</v>
      </c>
    </row>
    <row r="134" spans="1:8" ht="19.5" customHeight="1">
      <c r="A134" s="987" t="s">
        <v>744</v>
      </c>
      <c r="B134" s="882" t="s">
        <v>146</v>
      </c>
      <c r="C134" s="986" t="s">
        <v>181</v>
      </c>
      <c r="D134" s="986" t="s">
        <v>153</v>
      </c>
      <c r="E134" s="679"/>
      <c r="F134" s="680"/>
      <c r="G134" s="613"/>
      <c r="H134" s="1114">
        <f>+H136</f>
        <v>30000</v>
      </c>
    </row>
    <row r="135" spans="1:8" ht="69" customHeight="1">
      <c r="A135" s="707" t="s">
        <v>926</v>
      </c>
      <c r="B135" s="1285" t="s">
        <v>146</v>
      </c>
      <c r="C135" s="708" t="s">
        <v>181</v>
      </c>
      <c r="D135" s="708" t="s">
        <v>153</v>
      </c>
      <c r="E135" s="668" t="s">
        <v>198</v>
      </c>
      <c r="F135" s="683" t="s">
        <v>438</v>
      </c>
      <c r="G135" s="684"/>
      <c r="H135" s="709">
        <f>+H136</f>
        <v>30000</v>
      </c>
    </row>
    <row r="136" spans="1:8" ht="63">
      <c r="A136" s="700" t="s">
        <v>930</v>
      </c>
      <c r="B136" s="765" t="s">
        <v>146</v>
      </c>
      <c r="C136" s="341" t="s">
        <v>181</v>
      </c>
      <c r="D136" s="341" t="s">
        <v>153</v>
      </c>
      <c r="E136" s="570" t="s">
        <v>487</v>
      </c>
      <c r="F136" s="571" t="s">
        <v>438</v>
      </c>
      <c r="G136" s="341"/>
      <c r="H136" s="704">
        <f>H137</f>
        <v>30000</v>
      </c>
    </row>
    <row r="137" spans="1:8" ht="22.5" customHeight="1">
      <c r="A137" s="663" t="s">
        <v>745</v>
      </c>
      <c r="B137" s="765" t="s">
        <v>146</v>
      </c>
      <c r="C137" s="341" t="s">
        <v>181</v>
      </c>
      <c r="D137" s="341" t="s">
        <v>153</v>
      </c>
      <c r="E137" s="570" t="s">
        <v>487</v>
      </c>
      <c r="F137" s="571" t="s">
        <v>456</v>
      </c>
      <c r="G137" s="341"/>
      <c r="H137" s="1230">
        <f>SUM(H138)</f>
        <v>30000</v>
      </c>
    </row>
    <row r="138" spans="1:8" ht="31.5">
      <c r="A138" s="706" t="s">
        <v>844</v>
      </c>
      <c r="B138" s="765" t="s">
        <v>146</v>
      </c>
      <c r="C138" s="341" t="s">
        <v>181</v>
      </c>
      <c r="D138" s="341" t="s">
        <v>153</v>
      </c>
      <c r="E138" s="570" t="s">
        <v>487</v>
      </c>
      <c r="F138" s="571" t="s">
        <v>843</v>
      </c>
      <c r="G138" s="341"/>
      <c r="H138" s="677">
        <f>H139</f>
        <v>30000</v>
      </c>
    </row>
    <row r="139" spans="1:8" ht="31.5">
      <c r="A139" s="133" t="s">
        <v>730</v>
      </c>
      <c r="B139" s="765" t="s">
        <v>146</v>
      </c>
      <c r="C139" s="341" t="s">
        <v>181</v>
      </c>
      <c r="D139" s="341" t="s">
        <v>153</v>
      </c>
      <c r="E139" s="570" t="s">
        <v>487</v>
      </c>
      <c r="F139" s="571" t="s">
        <v>843</v>
      </c>
      <c r="G139" s="341" t="s">
        <v>156</v>
      </c>
      <c r="H139" s="675">
        <v>30000</v>
      </c>
    </row>
    <row r="140" spans="1:8" ht="15.75">
      <c r="A140" s="1304" t="s">
        <v>183</v>
      </c>
      <c r="B140" s="1288" t="s">
        <v>146</v>
      </c>
      <c r="C140" s="1246" t="s">
        <v>430</v>
      </c>
      <c r="D140" s="1246"/>
      <c r="E140" s="617"/>
      <c r="F140" s="618"/>
      <c r="G140" s="616"/>
      <c r="H140" s="1294">
        <f>+H141</f>
        <v>554857</v>
      </c>
    </row>
    <row r="141" spans="1:8" ht="15.75">
      <c r="A141" s="263" t="s">
        <v>184</v>
      </c>
      <c r="B141" s="882" t="s">
        <v>146</v>
      </c>
      <c r="C141" s="986" t="s">
        <v>430</v>
      </c>
      <c r="D141" s="986" t="s">
        <v>147</v>
      </c>
      <c r="E141" s="614"/>
      <c r="F141" s="615"/>
      <c r="G141" s="613"/>
      <c r="H141" s="651">
        <f>H142</f>
        <v>554857</v>
      </c>
    </row>
    <row r="142" spans="1:8" ht="21" customHeight="1">
      <c r="A142" s="777" t="s">
        <v>243</v>
      </c>
      <c r="B142" s="1285" t="s">
        <v>146</v>
      </c>
      <c r="C142" s="1247" t="s">
        <v>430</v>
      </c>
      <c r="D142" s="1247" t="s">
        <v>147</v>
      </c>
      <c r="E142" s="740" t="s">
        <v>242</v>
      </c>
      <c r="F142" s="738" t="s">
        <v>438</v>
      </c>
      <c r="G142" s="731"/>
      <c r="H142" s="797">
        <f>H143</f>
        <v>554857</v>
      </c>
    </row>
    <row r="143" spans="1:8" ht="17.25" customHeight="1">
      <c r="A143" s="706" t="s">
        <v>245</v>
      </c>
      <c r="B143" s="765" t="s">
        <v>146</v>
      </c>
      <c r="C143" s="452" t="s">
        <v>430</v>
      </c>
      <c r="D143" s="452" t="s">
        <v>147</v>
      </c>
      <c r="E143" s="593" t="s">
        <v>244</v>
      </c>
      <c r="F143" s="594" t="s">
        <v>438</v>
      </c>
      <c r="G143" s="452"/>
      <c r="H143" s="1230">
        <f>SUM(H144)</f>
        <v>554857</v>
      </c>
    </row>
    <row r="144" spans="1:8" ht="32.25" customHeight="1">
      <c r="A144" s="706" t="s">
        <v>185</v>
      </c>
      <c r="B144" s="765" t="s">
        <v>146</v>
      </c>
      <c r="C144" s="452" t="s">
        <v>430</v>
      </c>
      <c r="D144" s="452" t="s">
        <v>147</v>
      </c>
      <c r="E144" s="593" t="s">
        <v>244</v>
      </c>
      <c r="F144" s="594" t="s">
        <v>841</v>
      </c>
      <c r="G144" s="452"/>
      <c r="H144" s="677">
        <f>H145</f>
        <v>554857</v>
      </c>
    </row>
    <row r="145" spans="1:8" ht="20.25" customHeight="1">
      <c r="A145" s="133" t="s">
        <v>186</v>
      </c>
      <c r="B145" s="765" t="s">
        <v>146</v>
      </c>
      <c r="C145" s="341" t="s">
        <v>430</v>
      </c>
      <c r="D145" s="341" t="s">
        <v>147</v>
      </c>
      <c r="E145" s="593" t="s">
        <v>244</v>
      </c>
      <c r="F145" s="594" t="s">
        <v>841</v>
      </c>
      <c r="G145" s="341" t="s">
        <v>187</v>
      </c>
      <c r="H145" s="675">
        <v>554857</v>
      </c>
    </row>
    <row r="146" spans="3:8" ht="18.75">
      <c r="C146" s="7"/>
      <c r="D146" s="57"/>
      <c r="E146" s="58"/>
      <c r="F146" s="59"/>
      <c r="G146" s="7"/>
      <c r="H146" s="1235"/>
    </row>
    <row r="147" spans="3:8" ht="18.75">
      <c r="C147" s="7"/>
      <c r="D147" s="57"/>
      <c r="E147" s="58"/>
      <c r="F147" s="59"/>
      <c r="G147" s="7"/>
      <c r="H147" s="1235"/>
    </row>
    <row r="148" spans="3:8" ht="18.75">
      <c r="C148" s="7"/>
      <c r="D148" s="57"/>
      <c r="E148" s="58"/>
      <c r="F148" s="59"/>
      <c r="G148" s="7"/>
      <c r="H148" s="1235"/>
    </row>
    <row r="149" spans="3:8" ht="18.75">
      <c r="C149" s="7"/>
      <c r="D149" s="57"/>
      <c r="E149" s="58"/>
      <c r="F149" s="59"/>
      <c r="G149" s="7"/>
      <c r="H149" s="1235"/>
    </row>
    <row r="150" spans="3:8" ht="18.75">
      <c r="C150" s="7"/>
      <c r="D150" s="57"/>
      <c r="E150" s="58"/>
      <c r="F150" s="59"/>
      <c r="G150" s="7"/>
      <c r="H150" s="1235"/>
    </row>
    <row r="151" spans="3:8" ht="18.75">
      <c r="C151" s="7"/>
      <c r="D151" s="57"/>
      <c r="E151" s="58"/>
      <c r="F151" s="59"/>
      <c r="G151" s="7"/>
      <c r="H151" s="1235"/>
    </row>
    <row r="152" spans="3:8" ht="18.75">
      <c r="C152" s="7"/>
      <c r="D152" s="57"/>
      <c r="E152" s="58"/>
      <c r="F152" s="59"/>
      <c r="G152" s="7"/>
      <c r="H152" s="1235"/>
    </row>
    <row r="153" spans="3:8" ht="18.75">
      <c r="C153" s="7"/>
      <c r="D153" s="57"/>
      <c r="E153" s="58"/>
      <c r="F153" s="59"/>
      <c r="G153" s="7"/>
      <c r="H153" s="1235"/>
    </row>
    <row r="154" spans="3:8" ht="18.75">
      <c r="C154" s="7"/>
      <c r="D154" s="57"/>
      <c r="E154" s="58"/>
      <c r="F154" s="59"/>
      <c r="G154" s="7"/>
      <c r="H154" s="1235"/>
    </row>
    <row r="155" spans="3:8" ht="18.75">
      <c r="C155" s="7"/>
      <c r="D155" s="57"/>
      <c r="E155" s="58"/>
      <c r="F155" s="59"/>
      <c r="G155" s="7"/>
      <c r="H155" s="1235"/>
    </row>
    <row r="156" spans="3:8" ht="18.75">
      <c r="C156" s="7"/>
      <c r="D156" s="57"/>
      <c r="E156" s="58"/>
      <c r="F156" s="59"/>
      <c r="G156" s="7"/>
      <c r="H156" s="1235"/>
    </row>
    <row r="157" spans="3:8" ht="18.75">
      <c r="C157" s="7"/>
      <c r="D157" s="57"/>
      <c r="E157" s="58"/>
      <c r="F157" s="59"/>
      <c r="G157" s="7"/>
      <c r="H157" s="1235"/>
    </row>
    <row r="158" spans="3:8" ht="18.75">
      <c r="C158" s="7"/>
      <c r="D158" s="57"/>
      <c r="E158" s="58"/>
      <c r="F158" s="59"/>
      <c r="G158" s="7"/>
      <c r="H158" s="1235"/>
    </row>
    <row r="159" spans="3:8" ht="18.75">
      <c r="C159" s="7"/>
      <c r="D159" s="57"/>
      <c r="E159" s="58"/>
      <c r="F159" s="59"/>
      <c r="G159" s="7"/>
      <c r="H159" s="1235"/>
    </row>
    <row r="160" spans="3:8" ht="18.75">
      <c r="C160" s="7"/>
      <c r="D160" s="57"/>
      <c r="E160" s="58"/>
      <c r="F160" s="59"/>
      <c r="G160" s="7"/>
      <c r="H160" s="1235"/>
    </row>
    <row r="161" spans="3:8" ht="18.75">
      <c r="C161" s="7"/>
      <c r="D161" s="57"/>
      <c r="E161" s="58"/>
      <c r="F161" s="59"/>
      <c r="G161" s="7"/>
      <c r="H161" s="1235"/>
    </row>
    <row r="162" spans="3:8" ht="18.75">
      <c r="C162" s="7"/>
      <c r="D162" s="57"/>
      <c r="E162" s="58"/>
      <c r="F162" s="59"/>
      <c r="G162" s="7"/>
      <c r="H162" s="1235"/>
    </row>
    <row r="163" spans="3:8" ht="18.75">
      <c r="C163" s="7"/>
      <c r="D163" s="57"/>
      <c r="E163" s="58"/>
      <c r="F163" s="59"/>
      <c r="G163" s="7"/>
      <c r="H163" s="1235"/>
    </row>
    <row r="164" spans="3:8" ht="18.75">
      <c r="C164" s="7"/>
      <c r="D164" s="57"/>
      <c r="E164" s="58"/>
      <c r="F164" s="59"/>
      <c r="G164" s="7"/>
      <c r="H164" s="1235"/>
    </row>
    <row r="165" spans="3:8" ht="18.75">
      <c r="C165" s="7"/>
      <c r="D165" s="57"/>
      <c r="E165" s="58"/>
      <c r="F165" s="59"/>
      <c r="G165" s="7"/>
      <c r="H165" s="1235"/>
    </row>
    <row r="166" spans="3:8" ht="18.75">
      <c r="C166" s="7"/>
      <c r="D166" s="57"/>
      <c r="E166" s="58"/>
      <c r="F166" s="59"/>
      <c r="G166" s="7"/>
      <c r="H166" s="1235"/>
    </row>
    <row r="167" spans="3:8" ht="18.75">
      <c r="C167" s="7"/>
      <c r="D167" s="57"/>
      <c r="E167" s="58"/>
      <c r="F167" s="59"/>
      <c r="G167" s="7"/>
      <c r="H167" s="1235"/>
    </row>
    <row r="168" spans="3:8" ht="18.75">
      <c r="C168" s="7"/>
      <c r="D168" s="57"/>
      <c r="E168" s="58"/>
      <c r="F168" s="59"/>
      <c r="G168" s="7"/>
      <c r="H168" s="1235"/>
    </row>
    <row r="169" spans="3:8" ht="18.75">
      <c r="C169" s="7"/>
      <c r="D169" s="57"/>
      <c r="E169" s="58"/>
      <c r="F169" s="59"/>
      <c r="G169" s="7"/>
      <c r="H169" s="1235"/>
    </row>
    <row r="170" spans="3:8" ht="18.75">
      <c r="C170" s="7"/>
      <c r="D170" s="57"/>
      <c r="E170" s="58"/>
      <c r="F170" s="59"/>
      <c r="G170" s="7"/>
      <c r="H170" s="1235"/>
    </row>
    <row r="171" spans="3:8" ht="18.75">
      <c r="C171" s="7"/>
      <c r="D171" s="57"/>
      <c r="E171" s="58"/>
      <c r="F171" s="59"/>
      <c r="G171" s="7"/>
      <c r="H171" s="1235"/>
    </row>
    <row r="172" spans="3:8" ht="18.75">
      <c r="C172" s="7"/>
      <c r="D172" s="57"/>
      <c r="E172" s="58"/>
      <c r="F172" s="59"/>
      <c r="G172" s="7"/>
      <c r="H172" s="1235"/>
    </row>
    <row r="173" spans="3:8" ht="18.75">
      <c r="C173" s="7"/>
      <c r="D173" s="57"/>
      <c r="E173" s="58"/>
      <c r="F173" s="59"/>
      <c r="G173" s="7"/>
      <c r="H173" s="1235"/>
    </row>
    <row r="174" spans="3:8" ht="18.75">
      <c r="C174" s="7"/>
      <c r="D174" s="57"/>
      <c r="E174" s="58"/>
      <c r="F174" s="59"/>
      <c r="G174" s="7"/>
      <c r="H174" s="1235"/>
    </row>
    <row r="175" spans="3:8" ht="18.75">
      <c r="C175" s="7"/>
      <c r="D175" s="57"/>
      <c r="E175" s="58"/>
      <c r="F175" s="59"/>
      <c r="G175" s="7"/>
      <c r="H175" s="1235"/>
    </row>
    <row r="176" spans="3:8" ht="18.75">
      <c r="C176" s="7"/>
      <c r="D176" s="57"/>
      <c r="E176" s="58"/>
      <c r="F176" s="59"/>
      <c r="G176" s="7"/>
      <c r="H176" s="1235"/>
    </row>
    <row r="177" spans="3:8" ht="18.75">
      <c r="C177" s="7"/>
      <c r="D177" s="57"/>
      <c r="E177" s="58"/>
      <c r="F177" s="59"/>
      <c r="G177" s="7"/>
      <c r="H177" s="1235"/>
    </row>
    <row r="178" spans="3:8" ht="18.75">
      <c r="C178" s="7"/>
      <c r="D178" s="57"/>
      <c r="E178" s="58"/>
      <c r="F178" s="59"/>
      <c r="G178" s="7"/>
      <c r="H178" s="1235"/>
    </row>
    <row r="179" spans="3:8" ht="18.75">
      <c r="C179" s="7"/>
      <c r="D179" s="57"/>
      <c r="E179" s="58"/>
      <c r="F179" s="59"/>
      <c r="G179" s="7"/>
      <c r="H179" s="1235"/>
    </row>
    <row r="180" spans="3:8" ht="18.75">
      <c r="C180" s="7"/>
      <c r="D180" s="57"/>
      <c r="E180" s="58"/>
      <c r="F180" s="59"/>
      <c r="G180" s="7"/>
      <c r="H180" s="1235"/>
    </row>
    <row r="181" spans="3:8" ht="18.75">
      <c r="C181" s="7"/>
      <c r="D181" s="57"/>
      <c r="E181" s="58"/>
      <c r="F181" s="59"/>
      <c r="G181" s="7"/>
      <c r="H181" s="1235"/>
    </row>
  </sheetData>
  <sheetProtection/>
  <mergeCells count="11">
    <mergeCell ref="A7:G7"/>
    <mergeCell ref="E37:F37"/>
    <mergeCell ref="E39:F39"/>
    <mergeCell ref="E40:F40"/>
    <mergeCell ref="A8:H8"/>
    <mergeCell ref="A1:I1"/>
    <mergeCell ref="A2:I2"/>
    <mergeCell ref="A3:I3"/>
    <mergeCell ref="A4:I4"/>
    <mergeCell ref="A5:I5"/>
    <mergeCell ref="A6:I6"/>
  </mergeCells>
  <printOptions/>
  <pageMargins left="0.7086614173228347" right="0.1968503937007874" top="0.3937007874015748" bottom="0.31496062992125984" header="0.31496062992125984" footer="0.2362204724409449"/>
  <pageSetup blackAndWhite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116"/>
  <sheetViews>
    <sheetView zoomScalePageLayoutView="0" workbookViewId="0" topLeftCell="A8">
      <selection activeCell="H11" sqref="H11"/>
    </sheetView>
  </sheetViews>
  <sheetFormatPr defaultColWidth="9.140625" defaultRowHeight="15"/>
  <cols>
    <col min="1" max="1" width="65.421875" style="6" customWidth="1"/>
    <col min="2" max="2" width="9.8515625" style="6" customWidth="1"/>
    <col min="3" max="3" width="7.140625" style="11" customWidth="1"/>
    <col min="4" max="4" width="5.7109375" style="11" customWidth="1"/>
    <col min="5" max="5" width="5.140625" style="4" customWidth="1"/>
    <col min="6" max="6" width="10.28125" style="5" customWidth="1"/>
    <col min="7" max="7" width="5.140625" style="11" customWidth="1"/>
    <col min="8" max="8" width="12.7109375" style="1436" customWidth="1"/>
    <col min="9" max="9" width="0.2890625" style="0" hidden="1" customWidth="1"/>
    <col min="10" max="10" width="11.28125" style="0" customWidth="1"/>
    <col min="11" max="11" width="8.8515625" style="0" hidden="1" customWidth="1"/>
    <col min="12" max="12" width="6.57421875" style="0" hidden="1" customWidth="1"/>
  </cols>
  <sheetData>
    <row r="1" spans="1:10" s="1398" customFormat="1" ht="15.75" customHeight="1">
      <c r="A1" s="1525" t="s">
        <v>860</v>
      </c>
      <c r="B1" s="1525"/>
      <c r="C1" s="1525"/>
      <c r="D1" s="1525"/>
      <c r="E1" s="1525"/>
      <c r="F1" s="1525"/>
      <c r="G1" s="1525"/>
      <c r="H1" s="1525"/>
      <c r="I1" s="1525"/>
      <c r="J1" s="1526"/>
    </row>
    <row r="2" spans="1:10" s="1398" customFormat="1" ht="15.75" customHeight="1">
      <c r="A2" s="1525" t="str">
        <f>'[3]1'!A2</f>
        <v>к решению Собрания депутатов Первомайского сельсовета</v>
      </c>
      <c r="B2" s="1525"/>
      <c r="C2" s="1525"/>
      <c r="D2" s="1525"/>
      <c r="E2" s="1525"/>
      <c r="F2" s="1525"/>
      <c r="G2" s="1525"/>
      <c r="H2" s="1525"/>
      <c r="I2" s="1525"/>
      <c r="J2" s="1523"/>
    </row>
    <row r="3" spans="1:10" s="1398" customFormat="1" ht="15.75" customHeight="1">
      <c r="A3" s="1525" t="s">
        <v>1052</v>
      </c>
      <c r="B3" s="1525"/>
      <c r="C3" s="1525"/>
      <c r="D3" s="1525"/>
      <c r="E3" s="1525"/>
      <c r="F3" s="1525"/>
      <c r="G3" s="1525"/>
      <c r="H3" s="1525"/>
      <c r="I3" s="1525"/>
      <c r="J3" s="1526"/>
    </row>
    <row r="4" spans="1:10" s="1401" customFormat="1" ht="16.5" customHeight="1">
      <c r="A4" s="1527" t="str">
        <f>'[3]1'!A4</f>
        <v>"О бюджете Первомайского сельсовета Поныровского района</v>
      </c>
      <c r="B4" s="1527"/>
      <c r="C4" s="1527"/>
      <c r="D4" s="1527"/>
      <c r="E4" s="1527"/>
      <c r="F4" s="1527"/>
      <c r="G4" s="1527"/>
      <c r="H4" s="1527"/>
      <c r="I4" s="1527"/>
      <c r="J4" s="1526"/>
    </row>
    <row r="5" spans="1:10" s="1401" customFormat="1" ht="16.5" customHeight="1">
      <c r="A5" s="1527" t="s">
        <v>956</v>
      </c>
      <c r="B5" s="1527"/>
      <c r="C5" s="1527"/>
      <c r="D5" s="1527"/>
      <c r="E5" s="1527"/>
      <c r="F5" s="1527"/>
      <c r="G5" s="1527"/>
      <c r="H5" s="1527"/>
      <c r="I5" s="1527"/>
      <c r="J5" s="1526"/>
    </row>
    <row r="6" spans="1:7" s="1401" customFormat="1" ht="16.5" customHeight="1">
      <c r="A6" s="1512"/>
      <c r="B6" s="1512"/>
      <c r="C6" s="1512"/>
      <c r="D6" s="1512"/>
      <c r="E6" s="1512"/>
      <c r="F6" s="1512"/>
      <c r="G6" s="1512"/>
    </row>
    <row r="7" spans="1:7" s="1401" customFormat="1" ht="16.5" customHeight="1">
      <c r="A7" s="1512"/>
      <c r="B7" s="1512"/>
      <c r="C7" s="1512"/>
      <c r="D7" s="1512"/>
      <c r="E7" s="1512"/>
      <c r="F7" s="1512"/>
      <c r="G7" s="1512"/>
    </row>
    <row r="8" spans="1:8" s="1401" customFormat="1" ht="43.5" customHeight="1">
      <c r="A8" s="1524" t="s">
        <v>964</v>
      </c>
      <c r="B8" s="1524"/>
      <c r="C8" s="1524"/>
      <c r="D8" s="1524"/>
      <c r="E8" s="1524"/>
      <c r="F8" s="1524"/>
      <c r="G8" s="1524"/>
      <c r="H8" s="1524"/>
    </row>
    <row r="9" spans="1:8" s="1417" customFormat="1" ht="17.25" customHeight="1">
      <c r="A9" s="69"/>
      <c r="B9" s="69"/>
      <c r="C9" s="70"/>
      <c r="D9" s="70"/>
      <c r="E9" s="70"/>
      <c r="F9" s="70"/>
      <c r="G9" s="71"/>
      <c r="H9" s="619" t="s">
        <v>435</v>
      </c>
    </row>
    <row r="10" spans="1:10" s="20" customFormat="1" ht="54" customHeight="1">
      <c r="A10" s="8" t="s">
        <v>197</v>
      </c>
      <c r="B10" s="1295" t="s">
        <v>145</v>
      </c>
      <c r="C10" s="1437" t="s">
        <v>141</v>
      </c>
      <c r="D10" s="1083" t="s">
        <v>142</v>
      </c>
      <c r="E10" s="1084"/>
      <c r="F10" s="1085" t="s">
        <v>196</v>
      </c>
      <c r="G10" s="1086" t="s">
        <v>143</v>
      </c>
      <c r="H10" s="1087" t="s">
        <v>954</v>
      </c>
      <c r="I10"/>
      <c r="J10" s="1087" t="s">
        <v>966</v>
      </c>
    </row>
    <row r="11" spans="1:10" s="38" customFormat="1" ht="18" customHeight="1">
      <c r="A11" s="30" t="s">
        <v>150</v>
      </c>
      <c r="B11" s="30"/>
      <c r="C11" s="31"/>
      <c r="D11" s="32"/>
      <c r="E11" s="33"/>
      <c r="F11" s="34"/>
      <c r="G11" s="35"/>
      <c r="H11" s="653">
        <f>H13+H50+H56+H63+H74+H79</f>
        <v>2508773</v>
      </c>
      <c r="I11" s="1419"/>
      <c r="J11" s="653">
        <f>J13+J50+J56+J63+J74+J79</f>
        <v>2477550</v>
      </c>
    </row>
    <row r="12" spans="1:10" s="38" customFormat="1" ht="36" customHeight="1">
      <c r="A12" s="1276" t="s">
        <v>872</v>
      </c>
      <c r="B12" s="1282" t="s">
        <v>146</v>
      </c>
      <c r="C12" s="1277"/>
      <c r="D12" s="1278"/>
      <c r="E12" s="1279"/>
      <c r="F12" s="1280"/>
      <c r="G12" s="1281"/>
      <c r="H12" s="1284">
        <v>2408025</v>
      </c>
      <c r="I12" s="1419"/>
      <c r="J12" s="1284">
        <v>2477550</v>
      </c>
    </row>
    <row r="13" spans="1:10" s="38" customFormat="1" ht="18.75">
      <c r="A13" s="1287" t="s">
        <v>151</v>
      </c>
      <c r="B13" s="1288" t="s">
        <v>146</v>
      </c>
      <c r="C13" s="1289" t="s">
        <v>147</v>
      </c>
      <c r="D13" s="1290"/>
      <c r="E13" s="1291"/>
      <c r="F13" s="1292"/>
      <c r="G13" s="1293"/>
      <c r="H13" s="1294">
        <f>H14+H19+H35+H30</f>
        <v>1612790</v>
      </c>
      <c r="I13" s="1309"/>
      <c r="J13" s="1294">
        <f>J14+J19+J35+J30</f>
        <v>1475452</v>
      </c>
    </row>
    <row r="14" spans="1:10" s="38" customFormat="1" ht="33.75" customHeight="1">
      <c r="A14" s="1071" t="s">
        <v>152</v>
      </c>
      <c r="B14" s="882" t="s">
        <v>146</v>
      </c>
      <c r="C14" s="1090" t="s">
        <v>147</v>
      </c>
      <c r="D14" s="314" t="s">
        <v>148</v>
      </c>
      <c r="E14" s="315"/>
      <c r="F14" s="316"/>
      <c r="G14" s="317"/>
      <c r="H14" s="651">
        <f>+H15</f>
        <v>400000</v>
      </c>
      <c r="I14" s="1420"/>
      <c r="J14" s="651">
        <f>+J15</f>
        <v>300000</v>
      </c>
    </row>
    <row r="15" spans="1:10" s="40" customFormat="1" ht="31.5">
      <c r="A15" s="685" t="s">
        <v>230</v>
      </c>
      <c r="B15" s="1285" t="s">
        <v>146</v>
      </c>
      <c r="C15" s="686" t="s">
        <v>147</v>
      </c>
      <c r="D15" s="687" t="s">
        <v>148</v>
      </c>
      <c r="E15" s="1243" t="s">
        <v>229</v>
      </c>
      <c r="F15" s="1244" t="s">
        <v>438</v>
      </c>
      <c r="G15" s="690"/>
      <c r="H15" s="781">
        <f>+H16</f>
        <v>400000</v>
      </c>
      <c r="I15" s="1263"/>
      <c r="J15" s="781">
        <f>+J16</f>
        <v>300000</v>
      </c>
    </row>
    <row r="16" spans="1:10" s="42" customFormat="1" ht="31.5">
      <c r="A16" s="699" t="s">
        <v>232</v>
      </c>
      <c r="B16" s="765" t="s">
        <v>146</v>
      </c>
      <c r="C16" s="696" t="s">
        <v>147</v>
      </c>
      <c r="D16" s="697" t="s">
        <v>148</v>
      </c>
      <c r="E16" s="353" t="s">
        <v>231</v>
      </c>
      <c r="F16" s="354" t="s">
        <v>438</v>
      </c>
      <c r="G16" s="698"/>
      <c r="H16" s="779">
        <f>+H17</f>
        <v>400000</v>
      </c>
      <c r="I16" s="1421"/>
      <c r="J16" s="779">
        <f>+J17</f>
        <v>300000</v>
      </c>
    </row>
    <row r="17" spans="1:10" s="42" customFormat="1" ht="31.5">
      <c r="A17" s="699" t="s">
        <v>206</v>
      </c>
      <c r="B17" s="765" t="s">
        <v>146</v>
      </c>
      <c r="C17" s="696" t="s">
        <v>147</v>
      </c>
      <c r="D17" s="697" t="s">
        <v>148</v>
      </c>
      <c r="E17" s="353" t="s">
        <v>231</v>
      </c>
      <c r="F17" s="354" t="s">
        <v>437</v>
      </c>
      <c r="G17" s="698"/>
      <c r="H17" s="779">
        <f>+H18</f>
        <v>400000</v>
      </c>
      <c r="I17" s="1421"/>
      <c r="J17" s="779">
        <f>+J18</f>
        <v>300000</v>
      </c>
    </row>
    <row r="18" spans="1:10" s="42" customFormat="1" ht="66" customHeight="1">
      <c r="A18" s="133" t="s">
        <v>154</v>
      </c>
      <c r="B18" s="765" t="s">
        <v>146</v>
      </c>
      <c r="C18" s="415" t="s">
        <v>147</v>
      </c>
      <c r="D18" s="562" t="s">
        <v>148</v>
      </c>
      <c r="E18" s="343" t="s">
        <v>231</v>
      </c>
      <c r="F18" s="344" t="s">
        <v>437</v>
      </c>
      <c r="G18" s="1422" t="s">
        <v>149</v>
      </c>
      <c r="H18" s="1423">
        <v>400000</v>
      </c>
      <c r="I18" s="1421"/>
      <c r="J18" s="1423">
        <v>300000</v>
      </c>
    </row>
    <row r="19" spans="1:10" s="42" customFormat="1" ht="51" customHeight="1">
      <c r="A19" s="1071" t="s">
        <v>161</v>
      </c>
      <c r="B19" s="882" t="s">
        <v>146</v>
      </c>
      <c r="C19" s="1090" t="s">
        <v>147</v>
      </c>
      <c r="D19" s="313" t="s">
        <v>153</v>
      </c>
      <c r="E19" s="314"/>
      <c r="F19" s="317"/>
      <c r="G19" s="313"/>
      <c r="H19" s="651">
        <f>SUM(H20,H25)</f>
        <v>546113</v>
      </c>
      <c r="I19" s="1421"/>
      <c r="J19" s="651">
        <f>SUM(J20,J25)</f>
        <v>434952</v>
      </c>
    </row>
    <row r="20" spans="1:10" s="42" customFormat="1" ht="66" customHeight="1">
      <c r="A20" s="685" t="s">
        <v>910</v>
      </c>
      <c r="B20" s="1285" t="s">
        <v>146</v>
      </c>
      <c r="C20" s="686" t="s">
        <v>147</v>
      </c>
      <c r="D20" s="687" t="s">
        <v>153</v>
      </c>
      <c r="E20" s="688" t="s">
        <v>165</v>
      </c>
      <c r="F20" s="689" t="s">
        <v>438</v>
      </c>
      <c r="G20" s="690"/>
      <c r="H20" s="781">
        <f>+H21</f>
        <v>148229</v>
      </c>
      <c r="I20" s="1266"/>
      <c r="J20" s="781">
        <f>+J21</f>
        <v>50000</v>
      </c>
    </row>
    <row r="21" spans="1:10" s="42" customFormat="1" ht="82.5" customHeight="1">
      <c r="A21" s="712" t="s">
        <v>911</v>
      </c>
      <c r="B21" s="765" t="s">
        <v>146</v>
      </c>
      <c r="C21" s="696" t="s">
        <v>147</v>
      </c>
      <c r="D21" s="697" t="s">
        <v>153</v>
      </c>
      <c r="E21" s="353" t="s">
        <v>222</v>
      </c>
      <c r="F21" s="354" t="s">
        <v>438</v>
      </c>
      <c r="G21" s="698"/>
      <c r="H21" s="779">
        <f>SUM(H23)</f>
        <v>148229</v>
      </c>
      <c r="I21" s="1421"/>
      <c r="J21" s="779">
        <f>SUM(J23)</f>
        <v>50000</v>
      </c>
    </row>
    <row r="22" spans="1:10" s="42" customFormat="1" ht="63">
      <c r="A22" s="699" t="s">
        <v>470</v>
      </c>
      <c r="B22" s="765" t="s">
        <v>146</v>
      </c>
      <c r="C22" s="696" t="s">
        <v>147</v>
      </c>
      <c r="D22" s="697" t="s">
        <v>153</v>
      </c>
      <c r="E22" s="353" t="s">
        <v>222</v>
      </c>
      <c r="F22" s="354" t="s">
        <v>443</v>
      </c>
      <c r="G22" s="698"/>
      <c r="H22" s="779">
        <f>SUM(H24)</f>
        <v>148229</v>
      </c>
      <c r="I22" s="1421"/>
      <c r="J22" s="779">
        <f>SUM(J24)</f>
        <v>50000</v>
      </c>
    </row>
    <row r="23" spans="1:10" s="42" customFormat="1" ht="31.5">
      <c r="A23" s="699" t="s">
        <v>224</v>
      </c>
      <c r="B23" s="765" t="s">
        <v>146</v>
      </c>
      <c r="C23" s="696" t="s">
        <v>147</v>
      </c>
      <c r="D23" s="697" t="s">
        <v>153</v>
      </c>
      <c r="E23" s="353" t="s">
        <v>222</v>
      </c>
      <c r="F23" s="354" t="s">
        <v>469</v>
      </c>
      <c r="G23" s="698"/>
      <c r="H23" s="779">
        <f>SUM(H24)</f>
        <v>148229</v>
      </c>
      <c r="I23" s="1421"/>
      <c r="J23" s="779">
        <f>SUM(J24)</f>
        <v>50000</v>
      </c>
    </row>
    <row r="24" spans="1:10" s="252" customFormat="1" ht="35.25" customHeight="1">
      <c r="A24" s="268" t="s">
        <v>730</v>
      </c>
      <c r="B24" s="765" t="s">
        <v>146</v>
      </c>
      <c r="C24" s="351" t="s">
        <v>147</v>
      </c>
      <c r="D24" s="1368" t="s">
        <v>153</v>
      </c>
      <c r="E24" s="353" t="s">
        <v>222</v>
      </c>
      <c r="F24" s="354" t="s">
        <v>469</v>
      </c>
      <c r="G24" s="1370" t="s">
        <v>156</v>
      </c>
      <c r="H24" s="654">
        <v>148229</v>
      </c>
      <c r="I24" s="251"/>
      <c r="J24" s="654">
        <v>50000</v>
      </c>
    </row>
    <row r="25" spans="1:10" s="42" customFormat="1" ht="31.5">
      <c r="A25" s="685" t="s">
        <v>234</v>
      </c>
      <c r="B25" s="1285" t="s">
        <v>146</v>
      </c>
      <c r="C25" s="686" t="s">
        <v>147</v>
      </c>
      <c r="D25" s="687" t="s">
        <v>153</v>
      </c>
      <c r="E25" s="688" t="s">
        <v>233</v>
      </c>
      <c r="F25" s="689" t="s">
        <v>438</v>
      </c>
      <c r="G25" s="690"/>
      <c r="H25" s="709">
        <f>+H26</f>
        <v>397884</v>
      </c>
      <c r="I25" s="1266"/>
      <c r="J25" s="709">
        <f>+J26</f>
        <v>384952</v>
      </c>
    </row>
    <row r="26" spans="1:10" s="42" customFormat="1" ht="31.5">
      <c r="A26" s="699" t="s">
        <v>236</v>
      </c>
      <c r="B26" s="765" t="s">
        <v>146</v>
      </c>
      <c r="C26" s="696" t="s">
        <v>147</v>
      </c>
      <c r="D26" s="697" t="s">
        <v>153</v>
      </c>
      <c r="E26" s="353" t="s">
        <v>235</v>
      </c>
      <c r="F26" s="354" t="s">
        <v>438</v>
      </c>
      <c r="G26" s="698"/>
      <c r="H26" s="704">
        <f>+H27</f>
        <v>397884</v>
      </c>
      <c r="I26" s="1424"/>
      <c r="J26" s="704">
        <f>+J27</f>
        <v>384952</v>
      </c>
    </row>
    <row r="27" spans="1:10" s="42" customFormat="1" ht="31.5">
      <c r="A27" s="699" t="s">
        <v>206</v>
      </c>
      <c r="B27" s="765" t="s">
        <v>146</v>
      </c>
      <c r="C27" s="696" t="s">
        <v>147</v>
      </c>
      <c r="D27" s="697" t="s">
        <v>153</v>
      </c>
      <c r="E27" s="353" t="s">
        <v>235</v>
      </c>
      <c r="F27" s="354" t="s">
        <v>437</v>
      </c>
      <c r="G27" s="698"/>
      <c r="H27" s="677">
        <f>SUM(H28:H29)</f>
        <v>397884</v>
      </c>
      <c r="I27" s="1421"/>
      <c r="J27" s="677">
        <f>SUM(J28:J29)</f>
        <v>384952</v>
      </c>
    </row>
    <row r="28" spans="1:10" s="42" customFormat="1" ht="64.5" customHeight="1">
      <c r="A28" s="133" t="s">
        <v>154</v>
      </c>
      <c r="B28" s="765" t="s">
        <v>146</v>
      </c>
      <c r="C28" s="415" t="s">
        <v>147</v>
      </c>
      <c r="D28" s="562" t="s">
        <v>153</v>
      </c>
      <c r="E28" s="343" t="s">
        <v>235</v>
      </c>
      <c r="F28" s="344" t="s">
        <v>437</v>
      </c>
      <c r="G28" s="1422" t="s">
        <v>149</v>
      </c>
      <c r="H28" s="1423">
        <v>377884</v>
      </c>
      <c r="I28" s="1421"/>
      <c r="J28" s="1423">
        <v>364952</v>
      </c>
    </row>
    <row r="29" spans="1:10" s="42" customFormat="1" ht="20.25" customHeight="1">
      <c r="A29" s="133" t="s">
        <v>157</v>
      </c>
      <c r="B29" s="765" t="s">
        <v>146</v>
      </c>
      <c r="C29" s="415" t="s">
        <v>147</v>
      </c>
      <c r="D29" s="562" t="s">
        <v>153</v>
      </c>
      <c r="E29" s="343" t="s">
        <v>235</v>
      </c>
      <c r="F29" s="344" t="s">
        <v>437</v>
      </c>
      <c r="G29" s="1422" t="s">
        <v>158</v>
      </c>
      <c r="H29" s="1423">
        <v>20000</v>
      </c>
      <c r="I29" s="1421"/>
      <c r="J29" s="1423">
        <v>20000</v>
      </c>
    </row>
    <row r="30" spans="1:10" s="38" customFormat="1" ht="18.75">
      <c r="A30" s="915" t="s">
        <v>1056</v>
      </c>
      <c r="B30" s="882" t="s">
        <v>146</v>
      </c>
      <c r="C30" s="892" t="s">
        <v>147</v>
      </c>
      <c r="D30" s="877">
        <v>11</v>
      </c>
      <c r="E30" s="982"/>
      <c r="F30" s="983"/>
      <c r="G30" s="1311"/>
      <c r="H30" s="1240">
        <v>2000</v>
      </c>
      <c r="I30" s="1312"/>
      <c r="J30" s="1240">
        <v>2000</v>
      </c>
    </row>
    <row r="31" spans="1:10" s="38" customFormat="1" ht="31.5">
      <c r="A31" s="1248" t="s">
        <v>1057</v>
      </c>
      <c r="B31" s="1285" t="s">
        <v>146</v>
      </c>
      <c r="C31" s="1249" t="s">
        <v>147</v>
      </c>
      <c r="D31" s="1250">
        <v>11</v>
      </c>
      <c r="E31" s="1508" t="s">
        <v>1062</v>
      </c>
      <c r="F31" s="1509"/>
      <c r="G31" s="725"/>
      <c r="H31" s="1258">
        <v>2000</v>
      </c>
      <c r="I31" s="1313"/>
      <c r="J31" s="1258">
        <v>2000</v>
      </c>
    </row>
    <row r="32" spans="1:10" s="38" customFormat="1" ht="31.5">
      <c r="A32" s="1191" t="s">
        <v>1058</v>
      </c>
      <c r="B32" s="765" t="s">
        <v>146</v>
      </c>
      <c r="C32" s="1075" t="s">
        <v>147</v>
      </c>
      <c r="D32" s="811">
        <v>11</v>
      </c>
      <c r="E32" s="1365" t="s">
        <v>1059</v>
      </c>
      <c r="F32" s="1192" t="s">
        <v>438</v>
      </c>
      <c r="G32" s="425"/>
      <c r="H32" s="677">
        <v>2000</v>
      </c>
      <c r="I32" s="1255"/>
      <c r="J32" s="677">
        <v>2000</v>
      </c>
    </row>
    <row r="33" spans="1:10" s="38" customFormat="1" ht="18.75">
      <c r="A33" s="665" t="s">
        <v>1060</v>
      </c>
      <c r="B33" s="765" t="s">
        <v>146</v>
      </c>
      <c r="C33" s="1075" t="s">
        <v>147</v>
      </c>
      <c r="D33" s="811">
        <v>11</v>
      </c>
      <c r="E33" s="1510" t="s">
        <v>1063</v>
      </c>
      <c r="F33" s="1511"/>
      <c r="G33" s="425"/>
      <c r="H33" s="677">
        <v>2000</v>
      </c>
      <c r="I33" s="1255"/>
      <c r="J33" s="677">
        <v>2000</v>
      </c>
    </row>
    <row r="34" spans="1:10" s="38" customFormat="1" ht="31.5">
      <c r="A34" s="665" t="s">
        <v>157</v>
      </c>
      <c r="B34" s="765" t="s">
        <v>146</v>
      </c>
      <c r="C34" s="1075" t="s">
        <v>147</v>
      </c>
      <c r="D34" s="811">
        <v>11</v>
      </c>
      <c r="E34" s="1510" t="s">
        <v>1063</v>
      </c>
      <c r="F34" s="1511"/>
      <c r="G34" s="425" t="s">
        <v>158</v>
      </c>
      <c r="H34" s="656">
        <v>2000</v>
      </c>
      <c r="I34" s="1425"/>
      <c r="J34" s="656">
        <v>2000</v>
      </c>
    </row>
    <row r="35" spans="1:10" s="1427" customFormat="1" ht="27" customHeight="1">
      <c r="A35" s="1071" t="s">
        <v>162</v>
      </c>
      <c r="B35" s="882" t="s">
        <v>146</v>
      </c>
      <c r="C35" s="1090" t="s">
        <v>147</v>
      </c>
      <c r="D35" s="1107" t="s">
        <v>163</v>
      </c>
      <c r="E35" s="374"/>
      <c r="F35" s="375"/>
      <c r="G35" s="317"/>
      <c r="H35" s="651">
        <f>SUM(H36,H44,H40)</f>
        <v>664677</v>
      </c>
      <c r="I35" s="1426"/>
      <c r="J35" s="651">
        <f>SUM(J36,J44,J40)</f>
        <v>738500</v>
      </c>
    </row>
    <row r="36" spans="1:10" s="1428" customFormat="1" ht="32.25" customHeight="1">
      <c r="A36" s="1267" t="s">
        <v>238</v>
      </c>
      <c r="B36" s="1285" t="s">
        <v>146</v>
      </c>
      <c r="C36" s="1268" t="s">
        <v>147</v>
      </c>
      <c r="D36" s="1269">
        <v>13</v>
      </c>
      <c r="E36" s="1270" t="s">
        <v>237</v>
      </c>
      <c r="F36" s="1271" t="s">
        <v>438</v>
      </c>
      <c r="G36" s="1272"/>
      <c r="H36" s="1273">
        <f>+H37</f>
        <v>2500</v>
      </c>
      <c r="I36" s="1274" t="s">
        <v>351</v>
      </c>
      <c r="J36" s="1273">
        <f>+J37</f>
        <v>2500</v>
      </c>
    </row>
    <row r="37" spans="1:10" s="1427" customFormat="1" ht="31.5">
      <c r="A37" s="700" t="s">
        <v>874</v>
      </c>
      <c r="B37" s="765" t="s">
        <v>146</v>
      </c>
      <c r="C37" s="713" t="s">
        <v>147</v>
      </c>
      <c r="D37" s="714">
        <v>13</v>
      </c>
      <c r="E37" s="715" t="s">
        <v>239</v>
      </c>
      <c r="F37" s="594" t="s">
        <v>438</v>
      </c>
      <c r="G37" s="716"/>
      <c r="H37" s="704">
        <f>H38</f>
        <v>2500</v>
      </c>
      <c r="I37" s="1426"/>
      <c r="J37" s="704">
        <f>J38</f>
        <v>2500</v>
      </c>
    </row>
    <row r="38" spans="1:10" s="1427" customFormat="1" ht="31.5">
      <c r="A38" s="700" t="s">
        <v>241</v>
      </c>
      <c r="B38" s="765" t="s">
        <v>146</v>
      </c>
      <c r="C38" s="717" t="s">
        <v>147</v>
      </c>
      <c r="D38" s="714">
        <v>13</v>
      </c>
      <c r="E38" s="715" t="s">
        <v>239</v>
      </c>
      <c r="F38" s="594" t="s">
        <v>439</v>
      </c>
      <c r="G38" s="716"/>
      <c r="H38" s="704">
        <f>H39</f>
        <v>2500</v>
      </c>
      <c r="I38" s="1426"/>
      <c r="J38" s="704">
        <f>J39</f>
        <v>2500</v>
      </c>
    </row>
    <row r="39" spans="1:10" s="1427" customFormat="1" ht="31.5">
      <c r="A39" s="1429" t="s">
        <v>730</v>
      </c>
      <c r="B39" s="765" t="s">
        <v>146</v>
      </c>
      <c r="C39" s="1430" t="s">
        <v>147</v>
      </c>
      <c r="D39" s="1431">
        <v>13</v>
      </c>
      <c r="E39" s="397" t="s">
        <v>239</v>
      </c>
      <c r="F39" s="398" t="s">
        <v>439</v>
      </c>
      <c r="G39" s="1430" t="s">
        <v>156</v>
      </c>
      <c r="H39" s="1432">
        <v>2500</v>
      </c>
      <c r="I39" s="1426"/>
      <c r="J39" s="1432">
        <v>2500</v>
      </c>
    </row>
    <row r="40" spans="1:10" s="1427" customFormat="1" ht="31.5">
      <c r="A40" s="1259" t="s">
        <v>243</v>
      </c>
      <c r="B40" s="1285" t="s">
        <v>146</v>
      </c>
      <c r="C40" s="1260" t="s">
        <v>147</v>
      </c>
      <c r="D40" s="1260" t="s">
        <v>163</v>
      </c>
      <c r="E40" s="668" t="s">
        <v>242</v>
      </c>
      <c r="F40" s="683" t="s">
        <v>438</v>
      </c>
      <c r="G40" s="1261"/>
      <c r="H40" s="709">
        <f>+H41</f>
        <v>5000</v>
      </c>
      <c r="I40" s="1274"/>
      <c r="J40" s="709">
        <f>+J41</f>
        <v>5000</v>
      </c>
    </row>
    <row r="41" spans="1:10" s="1427" customFormat="1" ht="31.5">
      <c r="A41" s="706" t="s">
        <v>245</v>
      </c>
      <c r="B41" s="765" t="s">
        <v>146</v>
      </c>
      <c r="C41" s="351" t="s">
        <v>147</v>
      </c>
      <c r="D41" s="351" t="s">
        <v>163</v>
      </c>
      <c r="E41" s="593" t="s">
        <v>244</v>
      </c>
      <c r="F41" s="594" t="s">
        <v>438</v>
      </c>
      <c r="G41" s="1369"/>
      <c r="H41" s="704">
        <f>H42</f>
        <v>5000</v>
      </c>
      <c r="I41" s="1426"/>
      <c r="J41" s="704">
        <f>J42</f>
        <v>5000</v>
      </c>
    </row>
    <row r="42" spans="1:10" s="1427" customFormat="1" ht="31.5">
      <c r="A42" s="700" t="s">
        <v>354</v>
      </c>
      <c r="B42" s="765" t="s">
        <v>146</v>
      </c>
      <c r="C42" s="452" t="s">
        <v>147</v>
      </c>
      <c r="D42" s="452">
        <v>13</v>
      </c>
      <c r="E42" s="710" t="s">
        <v>244</v>
      </c>
      <c r="F42" s="571" t="s">
        <v>441</v>
      </c>
      <c r="G42" s="703"/>
      <c r="H42" s="677">
        <f>SUM(H43)</f>
        <v>5000</v>
      </c>
      <c r="I42" s="1426"/>
      <c r="J42" s="677">
        <f>SUM(J43)</f>
        <v>5000</v>
      </c>
    </row>
    <row r="43" spans="1:10" s="1427" customFormat="1" ht="31.5">
      <c r="A43" s="1433" t="s">
        <v>730</v>
      </c>
      <c r="B43" s="765" t="s">
        <v>146</v>
      </c>
      <c r="C43" s="415" t="s">
        <v>147</v>
      </c>
      <c r="D43" s="415">
        <v>13</v>
      </c>
      <c r="E43" s="397" t="s">
        <v>244</v>
      </c>
      <c r="F43" s="398" t="s">
        <v>441</v>
      </c>
      <c r="G43" s="425" t="s">
        <v>156</v>
      </c>
      <c r="H43" s="656">
        <v>5000</v>
      </c>
      <c r="I43" s="1426"/>
      <c r="J43" s="656">
        <v>5000</v>
      </c>
    </row>
    <row r="44" spans="1:10" s="1427" customFormat="1" ht="31.5">
      <c r="A44" s="1262" t="s">
        <v>473</v>
      </c>
      <c r="B44" s="1285" t="s">
        <v>146</v>
      </c>
      <c r="C44" s="1260" t="s">
        <v>147</v>
      </c>
      <c r="D44" s="1260" t="s">
        <v>163</v>
      </c>
      <c r="E44" s="668" t="s">
        <v>709</v>
      </c>
      <c r="F44" s="683" t="s">
        <v>438</v>
      </c>
      <c r="G44" s="1261"/>
      <c r="H44" s="709">
        <f>+H45</f>
        <v>657177</v>
      </c>
      <c r="I44" s="1274"/>
      <c r="J44" s="709">
        <f>+J45</f>
        <v>731000</v>
      </c>
    </row>
    <row r="45" spans="1:10" s="1427" customFormat="1" ht="33" customHeight="1">
      <c r="A45" s="1434" t="s">
        <v>474</v>
      </c>
      <c r="B45" s="765" t="s">
        <v>146</v>
      </c>
      <c r="C45" s="351" t="s">
        <v>147</v>
      </c>
      <c r="D45" s="351" t="s">
        <v>163</v>
      </c>
      <c r="E45" s="593" t="s">
        <v>475</v>
      </c>
      <c r="F45" s="594" t="s">
        <v>438</v>
      </c>
      <c r="G45" s="1369"/>
      <c r="H45" s="785">
        <f>+H46</f>
        <v>657177</v>
      </c>
      <c r="I45" s="1426"/>
      <c r="J45" s="785">
        <f>+J46</f>
        <v>731000</v>
      </c>
    </row>
    <row r="46" spans="1:255" s="45" customFormat="1" ht="31.5">
      <c r="A46" s="1434" t="s">
        <v>202</v>
      </c>
      <c r="B46" s="765" t="s">
        <v>146</v>
      </c>
      <c r="C46" s="452" t="s">
        <v>147</v>
      </c>
      <c r="D46" s="452">
        <v>13</v>
      </c>
      <c r="E46" s="710" t="s">
        <v>475</v>
      </c>
      <c r="F46" s="571" t="s">
        <v>440</v>
      </c>
      <c r="G46" s="452"/>
      <c r="H46" s="677">
        <f>SUM(H47:H49)</f>
        <v>657177</v>
      </c>
      <c r="I46" s="1426" t="s">
        <v>340</v>
      </c>
      <c r="J46" s="677">
        <f>SUM(J47:J49)</f>
        <v>731000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255" s="45" customFormat="1" ht="65.25" customHeight="1">
      <c r="A47" s="658" t="s">
        <v>154</v>
      </c>
      <c r="B47" s="765" t="s">
        <v>146</v>
      </c>
      <c r="C47" s="415" t="s">
        <v>147</v>
      </c>
      <c r="D47" s="415">
        <v>13</v>
      </c>
      <c r="E47" s="710" t="s">
        <v>475</v>
      </c>
      <c r="F47" s="571" t="s">
        <v>440</v>
      </c>
      <c r="G47" s="415" t="s">
        <v>149</v>
      </c>
      <c r="H47" s="778">
        <v>626177</v>
      </c>
      <c r="I47" s="62"/>
      <c r="J47" s="778">
        <v>700000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255" s="45" customFormat="1" ht="31.5">
      <c r="A48" s="1429" t="s">
        <v>730</v>
      </c>
      <c r="B48" s="765" t="s">
        <v>146</v>
      </c>
      <c r="C48" s="415" t="s">
        <v>147</v>
      </c>
      <c r="D48" s="415">
        <v>13</v>
      </c>
      <c r="E48" s="397" t="s">
        <v>475</v>
      </c>
      <c r="F48" s="398" t="s">
        <v>440</v>
      </c>
      <c r="G48" s="415" t="s">
        <v>156</v>
      </c>
      <c r="H48" s="656">
        <v>30000</v>
      </c>
      <c r="I48" s="62"/>
      <c r="J48" s="656">
        <v>30000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s="45" customFormat="1" ht="18" customHeight="1">
      <c r="A49" s="133" t="s">
        <v>157</v>
      </c>
      <c r="B49" s="765" t="s">
        <v>146</v>
      </c>
      <c r="C49" s="415" t="s">
        <v>147</v>
      </c>
      <c r="D49" s="415" t="s">
        <v>163</v>
      </c>
      <c r="E49" s="397" t="s">
        <v>244</v>
      </c>
      <c r="F49" s="398" t="s">
        <v>440</v>
      </c>
      <c r="G49" s="425" t="s">
        <v>158</v>
      </c>
      <c r="H49" s="656">
        <v>1000</v>
      </c>
      <c r="I49" s="62"/>
      <c r="J49" s="656">
        <v>1000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</row>
    <row r="50" spans="1:10" s="1427" customFormat="1" ht="18.75">
      <c r="A50" s="1298" t="s">
        <v>166</v>
      </c>
      <c r="B50" s="1288" t="s">
        <v>146</v>
      </c>
      <c r="C50" s="1299" t="s">
        <v>148</v>
      </c>
      <c r="D50" s="1300"/>
      <c r="E50" s="1301"/>
      <c r="F50" s="1302"/>
      <c r="G50" s="1303"/>
      <c r="H50" s="1294">
        <f>+H51</f>
        <v>90188</v>
      </c>
      <c r="I50" s="1310"/>
      <c r="J50" s="1294">
        <f>+J51</f>
        <v>93746</v>
      </c>
    </row>
    <row r="51" spans="1:10" s="1427" customFormat="1" ht="18.75">
      <c r="A51" s="1093" t="s">
        <v>167</v>
      </c>
      <c r="B51" s="882" t="s">
        <v>146</v>
      </c>
      <c r="C51" s="670" t="s">
        <v>148</v>
      </c>
      <c r="D51" s="433" t="s">
        <v>168</v>
      </c>
      <c r="E51" s="434"/>
      <c r="F51" s="435"/>
      <c r="G51" s="433"/>
      <c r="H51" s="651">
        <f>H52</f>
        <v>90188</v>
      </c>
      <c r="I51" s="1426"/>
      <c r="J51" s="651">
        <f>J52</f>
        <v>93746</v>
      </c>
    </row>
    <row r="52" spans="1:10" s="1428" customFormat="1" ht="30.75" customHeight="1">
      <c r="A52" s="1259" t="s">
        <v>243</v>
      </c>
      <c r="B52" s="1285" t="s">
        <v>146</v>
      </c>
      <c r="C52" s="1260" t="s">
        <v>148</v>
      </c>
      <c r="D52" s="1260" t="s">
        <v>168</v>
      </c>
      <c r="E52" s="668" t="s">
        <v>242</v>
      </c>
      <c r="F52" s="683" t="s">
        <v>438</v>
      </c>
      <c r="G52" s="1261"/>
      <c r="H52" s="709">
        <f>H53</f>
        <v>90188</v>
      </c>
      <c r="I52" s="1275"/>
      <c r="J52" s="709">
        <f>J53</f>
        <v>93746</v>
      </c>
    </row>
    <row r="53" spans="1:10" s="1427" customFormat="1" ht="31.5">
      <c r="A53" s="706" t="s">
        <v>245</v>
      </c>
      <c r="B53" s="765" t="s">
        <v>146</v>
      </c>
      <c r="C53" s="351" t="s">
        <v>148</v>
      </c>
      <c r="D53" s="351" t="s">
        <v>168</v>
      </c>
      <c r="E53" s="593" t="s">
        <v>244</v>
      </c>
      <c r="F53" s="594" t="s">
        <v>438</v>
      </c>
      <c r="G53" s="1369"/>
      <c r="H53" s="704">
        <f>H54</f>
        <v>90188</v>
      </c>
      <c r="I53" s="1426"/>
      <c r="J53" s="704">
        <f>J54</f>
        <v>93746</v>
      </c>
    </row>
    <row r="54" spans="1:10" s="1427" customFormat="1" ht="31.5">
      <c r="A54" s="706" t="s">
        <v>247</v>
      </c>
      <c r="B54" s="765" t="s">
        <v>146</v>
      </c>
      <c r="C54" s="719" t="s">
        <v>148</v>
      </c>
      <c r="D54" s="719" t="s">
        <v>168</v>
      </c>
      <c r="E54" s="593" t="s">
        <v>244</v>
      </c>
      <c r="F54" s="594" t="s">
        <v>471</v>
      </c>
      <c r="G54" s="719"/>
      <c r="H54" s="704">
        <f>H55</f>
        <v>90188</v>
      </c>
      <c r="I54" s="1426"/>
      <c r="J54" s="704">
        <f>J55</f>
        <v>93746</v>
      </c>
    </row>
    <row r="55" spans="1:10" s="1427" customFormat="1" ht="66.75" customHeight="1">
      <c r="A55" s="133" t="s">
        <v>154</v>
      </c>
      <c r="B55" s="765" t="s">
        <v>146</v>
      </c>
      <c r="C55" s="415" t="s">
        <v>148</v>
      </c>
      <c r="D55" s="415" t="s">
        <v>168</v>
      </c>
      <c r="E55" s="439" t="s">
        <v>244</v>
      </c>
      <c r="F55" s="440" t="s">
        <v>471</v>
      </c>
      <c r="G55" s="415" t="s">
        <v>149</v>
      </c>
      <c r="H55" s="656">
        <v>90188</v>
      </c>
      <c r="I55" s="1426"/>
      <c r="J55" s="656">
        <v>93746</v>
      </c>
    </row>
    <row r="56" spans="1:10" s="1428" customFormat="1" ht="17.25" customHeight="1">
      <c r="A56" s="1298" t="s">
        <v>177</v>
      </c>
      <c r="B56" s="1288" t="s">
        <v>146</v>
      </c>
      <c r="C56" s="1299" t="s">
        <v>178</v>
      </c>
      <c r="D56" s="1299"/>
      <c r="E56" s="1307"/>
      <c r="F56" s="1308"/>
      <c r="G56" s="1299"/>
      <c r="H56" s="1228">
        <f>SUM(H57)</f>
        <v>50000</v>
      </c>
      <c r="I56" s="1442"/>
      <c r="J56" s="1228">
        <f>SUM(J57)</f>
        <v>50000</v>
      </c>
    </row>
    <row r="57" spans="1:10" s="1427" customFormat="1" ht="18.75" customHeight="1">
      <c r="A57" s="1093" t="s">
        <v>179</v>
      </c>
      <c r="B57" s="882" t="s">
        <v>146</v>
      </c>
      <c r="C57" s="670" t="s">
        <v>178</v>
      </c>
      <c r="D57" s="433" t="s">
        <v>168</v>
      </c>
      <c r="E57" s="483"/>
      <c r="F57" s="484"/>
      <c r="G57" s="433"/>
      <c r="H57" s="662">
        <f>+H58</f>
        <v>50000</v>
      </c>
      <c r="I57" s="1426"/>
      <c r="J57" s="662">
        <f>+J58</f>
        <v>50000</v>
      </c>
    </row>
    <row r="58" spans="1:10" s="1113" customFormat="1" ht="93.75" customHeight="1">
      <c r="A58" s="721" t="s">
        <v>912</v>
      </c>
      <c r="B58" s="1285" t="s">
        <v>146</v>
      </c>
      <c r="C58" s="667" t="s">
        <v>178</v>
      </c>
      <c r="D58" s="691" t="s">
        <v>168</v>
      </c>
      <c r="E58" s="692" t="s">
        <v>212</v>
      </c>
      <c r="F58" s="693" t="s">
        <v>438</v>
      </c>
      <c r="G58" s="694"/>
      <c r="H58" s="695">
        <f>+H59</f>
        <v>50000</v>
      </c>
      <c r="I58" s="1314"/>
      <c r="J58" s="695">
        <f>+J59</f>
        <v>50000</v>
      </c>
    </row>
    <row r="59" spans="1:10" s="42" customFormat="1" ht="111.75" customHeight="1">
      <c r="A59" s="673" t="s">
        <v>913</v>
      </c>
      <c r="B59" s="765" t="s">
        <v>146</v>
      </c>
      <c r="C59" s="696" t="s">
        <v>178</v>
      </c>
      <c r="D59" s="697" t="s">
        <v>168</v>
      </c>
      <c r="E59" s="581" t="s">
        <v>213</v>
      </c>
      <c r="F59" s="582" t="s">
        <v>438</v>
      </c>
      <c r="G59" s="698"/>
      <c r="H59" s="779">
        <f>SUM(H60)</f>
        <v>50000</v>
      </c>
      <c r="I59" s="1421"/>
      <c r="J59" s="779">
        <f>SUM(J60)</f>
        <v>50000</v>
      </c>
    </row>
    <row r="60" spans="1:10" s="42" customFormat="1" ht="54" customHeight="1">
      <c r="A60" s="666" t="s">
        <v>914</v>
      </c>
      <c r="B60" s="765" t="s">
        <v>146</v>
      </c>
      <c r="C60" s="696" t="s">
        <v>178</v>
      </c>
      <c r="D60" s="697" t="s">
        <v>168</v>
      </c>
      <c r="E60" s="581" t="s">
        <v>213</v>
      </c>
      <c r="F60" s="582" t="s">
        <v>443</v>
      </c>
      <c r="G60" s="698"/>
      <c r="H60" s="1230">
        <f>SUM(H61)</f>
        <v>50000</v>
      </c>
      <c r="I60" s="1441"/>
      <c r="J60" s="1230">
        <f>SUM(J61)</f>
        <v>50000</v>
      </c>
    </row>
    <row r="61" spans="1:10" s="42" customFormat="1" ht="21.75" customHeight="1">
      <c r="A61" s="699" t="s">
        <v>215</v>
      </c>
      <c r="B61" s="765" t="s">
        <v>146</v>
      </c>
      <c r="C61" s="696" t="s">
        <v>178</v>
      </c>
      <c r="D61" s="697" t="s">
        <v>168</v>
      </c>
      <c r="E61" s="581" t="s">
        <v>213</v>
      </c>
      <c r="F61" s="582" t="s">
        <v>458</v>
      </c>
      <c r="G61" s="698"/>
      <c r="H61" s="779">
        <f>SUM(H62)</f>
        <v>50000</v>
      </c>
      <c r="I61" s="1421"/>
      <c r="J61" s="779">
        <f>SUM(J62)</f>
        <v>50000</v>
      </c>
    </row>
    <row r="62" spans="1:10" s="42" customFormat="1" ht="35.25" customHeight="1">
      <c r="A62" s="268" t="s">
        <v>730</v>
      </c>
      <c r="B62" s="765" t="s">
        <v>146</v>
      </c>
      <c r="C62" s="474" t="s">
        <v>178</v>
      </c>
      <c r="D62" s="475" t="s">
        <v>168</v>
      </c>
      <c r="E62" s="497" t="s">
        <v>213</v>
      </c>
      <c r="F62" s="498" t="s">
        <v>458</v>
      </c>
      <c r="G62" s="1422" t="s">
        <v>156</v>
      </c>
      <c r="H62" s="1423">
        <v>50000</v>
      </c>
      <c r="I62" s="1421"/>
      <c r="J62" s="1423">
        <v>50000</v>
      </c>
    </row>
    <row r="63" spans="1:10" s="1427" customFormat="1" ht="18.75">
      <c r="A63" s="1304" t="s">
        <v>180</v>
      </c>
      <c r="B63" s="1288" t="s">
        <v>146</v>
      </c>
      <c r="C63" s="1289" t="s">
        <v>181</v>
      </c>
      <c r="D63" s="1289"/>
      <c r="E63" s="1307"/>
      <c r="F63" s="1308"/>
      <c r="G63" s="1289"/>
      <c r="H63" s="1294">
        <f>+H64</f>
        <v>652000</v>
      </c>
      <c r="I63" s="1426"/>
      <c r="J63" s="652">
        <f>+J64</f>
        <v>652000</v>
      </c>
    </row>
    <row r="64" spans="1:10" s="1427" customFormat="1" ht="18.75">
      <c r="A64" s="1071" t="s">
        <v>182</v>
      </c>
      <c r="B64" s="882" t="s">
        <v>146</v>
      </c>
      <c r="C64" s="313" t="s">
        <v>181</v>
      </c>
      <c r="D64" s="313" t="s">
        <v>147</v>
      </c>
      <c r="E64" s="374"/>
      <c r="F64" s="375"/>
      <c r="G64" s="313"/>
      <c r="H64" s="651">
        <f>+H65</f>
        <v>652000</v>
      </c>
      <c r="I64" s="1426"/>
      <c r="J64" s="651">
        <f>+J65</f>
        <v>652000</v>
      </c>
    </row>
    <row r="65" spans="1:10" s="1427" customFormat="1" ht="65.25" customHeight="1">
      <c r="A65" s="707" t="s">
        <v>926</v>
      </c>
      <c r="B65" s="1285" t="s">
        <v>146</v>
      </c>
      <c r="C65" s="708" t="s">
        <v>181</v>
      </c>
      <c r="D65" s="708" t="s">
        <v>147</v>
      </c>
      <c r="E65" s="668" t="s">
        <v>198</v>
      </c>
      <c r="F65" s="683" t="s">
        <v>438</v>
      </c>
      <c r="G65" s="684"/>
      <c r="H65" s="709">
        <f>+H66</f>
        <v>652000</v>
      </c>
      <c r="I65" s="1274"/>
      <c r="J65" s="709">
        <f>+J66</f>
        <v>652000</v>
      </c>
    </row>
    <row r="66" spans="1:10" s="1427" customFormat="1" ht="66" customHeight="1">
      <c r="A66" s="700" t="s">
        <v>927</v>
      </c>
      <c r="B66" s="765" t="s">
        <v>146</v>
      </c>
      <c r="C66" s="452" t="s">
        <v>181</v>
      </c>
      <c r="D66" s="452" t="s">
        <v>147</v>
      </c>
      <c r="E66" s="570" t="s">
        <v>200</v>
      </c>
      <c r="F66" s="571" t="s">
        <v>438</v>
      </c>
      <c r="G66" s="452"/>
      <c r="H66" s="704">
        <f>H67</f>
        <v>652000</v>
      </c>
      <c r="I66" s="1426"/>
      <c r="J66" s="704">
        <f>J67</f>
        <v>652000</v>
      </c>
    </row>
    <row r="67" spans="1:10" s="1427" customFormat="1" ht="33" customHeight="1">
      <c r="A67" s="701" t="s">
        <v>459</v>
      </c>
      <c r="B67" s="765" t="s">
        <v>146</v>
      </c>
      <c r="C67" s="452" t="s">
        <v>181</v>
      </c>
      <c r="D67" s="702" t="s">
        <v>147</v>
      </c>
      <c r="E67" s="570" t="s">
        <v>200</v>
      </c>
      <c r="F67" s="571" t="s">
        <v>443</v>
      </c>
      <c r="G67" s="703"/>
      <c r="H67" s="704">
        <f>H68+H71+H72</f>
        <v>652000</v>
      </c>
      <c r="I67" s="1426"/>
      <c r="J67" s="704">
        <f>J68+J71+J72</f>
        <v>652000</v>
      </c>
    </row>
    <row r="68" spans="1:10" s="1427" customFormat="1" ht="32.25" customHeight="1">
      <c r="A68" s="700" t="s">
        <v>202</v>
      </c>
      <c r="B68" s="765" t="s">
        <v>146</v>
      </c>
      <c r="C68" s="452" t="s">
        <v>181</v>
      </c>
      <c r="D68" s="702" t="s">
        <v>147</v>
      </c>
      <c r="E68" s="593" t="s">
        <v>200</v>
      </c>
      <c r="F68" s="661" t="s">
        <v>816</v>
      </c>
      <c r="G68" s="703"/>
      <c r="H68" s="704">
        <f>H69</f>
        <v>600000</v>
      </c>
      <c r="I68" s="1426"/>
      <c r="J68" s="704">
        <f>J69</f>
        <v>600000</v>
      </c>
    </row>
    <row r="69" spans="1:10" s="1427" customFormat="1" ht="65.25" customHeight="1">
      <c r="A69" s="133" t="s">
        <v>154</v>
      </c>
      <c r="B69" s="765" t="s">
        <v>146</v>
      </c>
      <c r="C69" s="415" t="s">
        <v>181</v>
      </c>
      <c r="D69" s="415" t="s">
        <v>147</v>
      </c>
      <c r="E69" s="439" t="s">
        <v>200</v>
      </c>
      <c r="F69" s="530" t="s">
        <v>816</v>
      </c>
      <c r="G69" s="415" t="s">
        <v>149</v>
      </c>
      <c r="H69" s="656">
        <v>600000</v>
      </c>
      <c r="I69" s="1426"/>
      <c r="J69" s="656">
        <v>600000</v>
      </c>
    </row>
    <row r="70" spans="1:10" s="1427" customFormat="1" ht="34.5" customHeight="1">
      <c r="A70" s="268" t="s">
        <v>202</v>
      </c>
      <c r="B70" s="765" t="s">
        <v>146</v>
      </c>
      <c r="C70" s="415" t="s">
        <v>181</v>
      </c>
      <c r="D70" s="415" t="s">
        <v>147</v>
      </c>
      <c r="E70" s="439" t="s">
        <v>200</v>
      </c>
      <c r="F70" s="530" t="s">
        <v>1125</v>
      </c>
      <c r="G70" s="415"/>
      <c r="H70" s="677">
        <v>52000</v>
      </c>
      <c r="I70" s="1317"/>
      <c r="J70" s="677">
        <v>52000</v>
      </c>
    </row>
    <row r="71" spans="1:10" s="1427" customFormat="1" ht="33" customHeight="1">
      <c r="A71" s="268" t="s">
        <v>730</v>
      </c>
      <c r="B71" s="765" t="s">
        <v>146</v>
      </c>
      <c r="C71" s="415" t="s">
        <v>181</v>
      </c>
      <c r="D71" s="415" t="s">
        <v>147</v>
      </c>
      <c r="E71" s="439" t="s">
        <v>200</v>
      </c>
      <c r="F71" s="530" t="s">
        <v>1125</v>
      </c>
      <c r="G71" s="415" t="s">
        <v>156</v>
      </c>
      <c r="H71" s="656">
        <v>52000</v>
      </c>
      <c r="I71" s="1426"/>
      <c r="J71" s="656">
        <v>52000</v>
      </c>
    </row>
    <row r="72" spans="1:10" s="1427" customFormat="1" ht="30" customHeight="1" hidden="1">
      <c r="A72" s="1433" t="s">
        <v>157</v>
      </c>
      <c r="B72" s="1089" t="s">
        <v>146</v>
      </c>
      <c r="C72" s="415" t="s">
        <v>181</v>
      </c>
      <c r="D72" s="415" t="s">
        <v>147</v>
      </c>
      <c r="E72" s="439" t="s">
        <v>200</v>
      </c>
      <c r="F72" s="530" t="s">
        <v>428</v>
      </c>
      <c r="G72" s="415" t="s">
        <v>158</v>
      </c>
      <c r="H72" s="656"/>
      <c r="I72" s="1426"/>
      <c r="J72" s="656"/>
    </row>
    <row r="73" spans="1:10" s="1427" customFormat="1" ht="21.75" customHeight="1">
      <c r="A73" s="262" t="s">
        <v>183</v>
      </c>
      <c r="B73" s="1288" t="s">
        <v>146</v>
      </c>
      <c r="C73" s="1246" t="s">
        <v>430</v>
      </c>
      <c r="D73" s="1246"/>
      <c r="E73" s="617"/>
      <c r="F73" s="618"/>
      <c r="G73" s="616"/>
      <c r="H73" s="652">
        <f>+H74</f>
        <v>43330</v>
      </c>
      <c r="I73" s="1426"/>
      <c r="J73" s="652">
        <f>+J74</f>
        <v>87162</v>
      </c>
    </row>
    <row r="74" spans="1:10" s="1427" customFormat="1" ht="18.75">
      <c r="A74" s="1071" t="s">
        <v>184</v>
      </c>
      <c r="B74" s="882" t="s">
        <v>146</v>
      </c>
      <c r="C74" s="986" t="s">
        <v>430</v>
      </c>
      <c r="D74" s="986" t="s">
        <v>147</v>
      </c>
      <c r="E74" s="614"/>
      <c r="F74" s="615"/>
      <c r="G74" s="613"/>
      <c r="H74" s="1114">
        <f>H75</f>
        <v>43330</v>
      </c>
      <c r="I74" s="1115"/>
      <c r="J74" s="1114">
        <f>J75</f>
        <v>87162</v>
      </c>
    </row>
    <row r="75" spans="1:10" s="1427" customFormat="1" ht="31.5">
      <c r="A75" s="1259" t="s">
        <v>243</v>
      </c>
      <c r="B75" s="1285" t="s">
        <v>146</v>
      </c>
      <c r="C75" s="708" t="s">
        <v>430</v>
      </c>
      <c r="D75" s="708" t="s">
        <v>147</v>
      </c>
      <c r="E75" s="668" t="s">
        <v>242</v>
      </c>
      <c r="F75" s="683" t="s">
        <v>438</v>
      </c>
      <c r="G75" s="1022"/>
      <c r="H75" s="709">
        <f>H76</f>
        <v>43330</v>
      </c>
      <c r="I75" s="1274"/>
      <c r="J75" s="709">
        <f>J76</f>
        <v>87162</v>
      </c>
    </row>
    <row r="76" spans="1:10" s="1427" customFormat="1" ht="18.75">
      <c r="A76" s="706" t="s">
        <v>245</v>
      </c>
      <c r="B76" s="765" t="s">
        <v>146</v>
      </c>
      <c r="C76" s="452" t="s">
        <v>430</v>
      </c>
      <c r="D76" s="452" t="s">
        <v>147</v>
      </c>
      <c r="E76" s="593" t="s">
        <v>244</v>
      </c>
      <c r="F76" s="594" t="s">
        <v>438</v>
      </c>
      <c r="G76" s="452"/>
      <c r="H76" s="1230">
        <f>SUM(H77)</f>
        <v>43330</v>
      </c>
      <c r="I76" s="1440"/>
      <c r="J76" s="1230">
        <f>SUM(J77)</f>
        <v>87162</v>
      </c>
    </row>
    <row r="77" spans="1:10" s="1427" customFormat="1" ht="31.5">
      <c r="A77" s="706" t="s">
        <v>185</v>
      </c>
      <c r="B77" s="765" t="s">
        <v>146</v>
      </c>
      <c r="C77" s="452" t="s">
        <v>430</v>
      </c>
      <c r="D77" s="452" t="s">
        <v>147</v>
      </c>
      <c r="E77" s="593" t="s">
        <v>244</v>
      </c>
      <c r="F77" s="594" t="s">
        <v>841</v>
      </c>
      <c r="G77" s="452"/>
      <c r="H77" s="704">
        <f>H78</f>
        <v>43330</v>
      </c>
      <c r="I77" s="1426"/>
      <c r="J77" s="704">
        <f>J78</f>
        <v>87162</v>
      </c>
    </row>
    <row r="78" spans="1:10" s="1427" customFormat="1" ht="18.75">
      <c r="A78" s="133" t="s">
        <v>186</v>
      </c>
      <c r="B78" s="765" t="s">
        <v>146</v>
      </c>
      <c r="C78" s="452" t="s">
        <v>430</v>
      </c>
      <c r="D78" s="452" t="s">
        <v>147</v>
      </c>
      <c r="E78" s="593" t="s">
        <v>244</v>
      </c>
      <c r="F78" s="594" t="s">
        <v>841</v>
      </c>
      <c r="G78" s="452" t="s">
        <v>187</v>
      </c>
      <c r="H78" s="996">
        <v>43330</v>
      </c>
      <c r="I78" s="253"/>
      <c r="J78" s="996">
        <v>87162</v>
      </c>
    </row>
    <row r="79" spans="1:10" s="1427" customFormat="1" ht="19.5" customHeight="1">
      <c r="A79" s="1513" t="s">
        <v>787</v>
      </c>
      <c r="B79" s="1514"/>
      <c r="C79" s="1514"/>
      <c r="D79" s="1514"/>
      <c r="E79" s="1514"/>
      <c r="F79" s="1515"/>
      <c r="G79" s="415"/>
      <c r="H79" s="1435">
        <v>60465</v>
      </c>
      <c r="I79" s="1426"/>
      <c r="J79" s="1435">
        <v>119190</v>
      </c>
    </row>
    <row r="80" spans="1:9" s="38" customFormat="1" ht="18.75">
      <c r="A80" s="6"/>
      <c r="B80" s="6"/>
      <c r="C80" s="57"/>
      <c r="D80" s="57"/>
      <c r="E80" s="58"/>
      <c r="F80" s="59"/>
      <c r="G80" s="57"/>
      <c r="H80" s="47"/>
      <c r="I80" s="1420"/>
    </row>
    <row r="81" spans="1:9" s="38" customFormat="1" ht="18.75">
      <c r="A81" s="6"/>
      <c r="B81" s="6"/>
      <c r="C81" s="57"/>
      <c r="D81" s="57"/>
      <c r="E81" s="58"/>
      <c r="F81" s="59"/>
      <c r="G81" s="57"/>
      <c r="H81" s="47"/>
      <c r="I81" s="1420"/>
    </row>
    <row r="82" spans="1:9" s="38" customFormat="1" ht="18.75">
      <c r="A82" s="6"/>
      <c r="B82" s="6"/>
      <c r="C82" s="57"/>
      <c r="D82" s="57"/>
      <c r="E82" s="58"/>
      <c r="F82" s="59"/>
      <c r="G82" s="57"/>
      <c r="H82" s="47"/>
      <c r="I82" s="1420"/>
    </row>
    <row r="83" spans="1:9" s="38" customFormat="1" ht="18.75">
      <c r="A83" s="6"/>
      <c r="B83" s="6"/>
      <c r="C83" s="57"/>
      <c r="D83" s="57"/>
      <c r="E83" s="58"/>
      <c r="F83" s="59"/>
      <c r="G83" s="57"/>
      <c r="H83" s="47"/>
      <c r="I83" s="1420"/>
    </row>
    <row r="84" spans="1:9" s="38" customFormat="1" ht="18.75">
      <c r="A84" s="6"/>
      <c r="B84" s="6"/>
      <c r="C84" s="57"/>
      <c r="D84" s="57"/>
      <c r="E84" s="58"/>
      <c r="F84" s="59"/>
      <c r="G84" s="57"/>
      <c r="H84" s="47"/>
      <c r="I84" s="1420"/>
    </row>
    <row r="85" spans="1:9" s="38" customFormat="1" ht="18.75">
      <c r="A85" s="6"/>
      <c r="B85" s="6"/>
      <c r="C85" s="57"/>
      <c r="D85" s="57"/>
      <c r="E85" s="58"/>
      <c r="F85" s="59"/>
      <c r="G85" s="57"/>
      <c r="H85" s="47"/>
      <c r="I85" s="1420"/>
    </row>
    <row r="86" spans="1:9" s="38" customFormat="1" ht="18.75">
      <c r="A86" s="6"/>
      <c r="B86" s="6"/>
      <c r="C86" s="57"/>
      <c r="D86" s="57"/>
      <c r="E86" s="58"/>
      <c r="F86" s="59"/>
      <c r="G86" s="57"/>
      <c r="H86" s="47"/>
      <c r="I86" s="1420"/>
    </row>
    <row r="87" spans="1:9" s="38" customFormat="1" ht="18.75">
      <c r="A87" s="6"/>
      <c r="B87" s="6"/>
      <c r="C87" s="57"/>
      <c r="D87" s="57"/>
      <c r="E87" s="58"/>
      <c r="F87" s="59"/>
      <c r="G87" s="57"/>
      <c r="H87" s="47"/>
      <c r="I87" s="1420"/>
    </row>
    <row r="88" spans="1:9" s="38" customFormat="1" ht="27.75" customHeight="1">
      <c r="A88" s="6"/>
      <c r="B88" s="6"/>
      <c r="C88" s="57"/>
      <c r="D88" s="57"/>
      <c r="E88" s="58"/>
      <c r="F88" s="59"/>
      <c r="G88" s="57"/>
      <c r="H88" s="47"/>
      <c r="I88" s="1420"/>
    </row>
    <row r="89" spans="1:9" s="38" customFormat="1" ht="18.75">
      <c r="A89" s="6"/>
      <c r="B89" s="6"/>
      <c r="C89" s="57"/>
      <c r="D89" s="57"/>
      <c r="E89" s="58"/>
      <c r="F89" s="59"/>
      <c r="G89" s="57"/>
      <c r="H89" s="47"/>
      <c r="I89" s="1420"/>
    </row>
    <row r="90" spans="1:9" s="38" customFormat="1" ht="18.75">
      <c r="A90" s="6"/>
      <c r="B90" s="6"/>
      <c r="C90" s="57"/>
      <c r="D90" s="57"/>
      <c r="E90" s="58"/>
      <c r="F90" s="59"/>
      <c r="G90" s="57"/>
      <c r="H90" s="47"/>
      <c r="I90" s="1420"/>
    </row>
    <row r="91" spans="1:9" s="38" customFormat="1" ht="18.75">
      <c r="A91" s="6"/>
      <c r="B91" s="6"/>
      <c r="C91" s="57"/>
      <c r="D91" s="57"/>
      <c r="E91" s="58"/>
      <c r="F91" s="59"/>
      <c r="G91" s="57"/>
      <c r="H91" s="47"/>
      <c r="I91" s="1420"/>
    </row>
    <row r="92" spans="1:9" s="38" customFormat="1" ht="18.75">
      <c r="A92" s="6"/>
      <c r="B92" s="6"/>
      <c r="C92" s="57"/>
      <c r="D92" s="57"/>
      <c r="E92" s="58"/>
      <c r="F92" s="59"/>
      <c r="G92" s="57"/>
      <c r="H92" s="47"/>
      <c r="I92" s="1420"/>
    </row>
    <row r="93" spans="1:9" s="38" customFormat="1" ht="18.75">
      <c r="A93" s="6"/>
      <c r="B93" s="6"/>
      <c r="C93" s="57"/>
      <c r="D93" s="57"/>
      <c r="E93" s="58"/>
      <c r="F93" s="59"/>
      <c r="G93" s="57"/>
      <c r="H93" s="47"/>
      <c r="I93" s="1420"/>
    </row>
    <row r="94" spans="1:9" s="38" customFormat="1" ht="18.75">
      <c r="A94" s="6"/>
      <c r="B94" s="6"/>
      <c r="C94" s="57"/>
      <c r="D94" s="57"/>
      <c r="E94" s="58"/>
      <c r="F94" s="59"/>
      <c r="G94" s="57"/>
      <c r="H94" s="47"/>
      <c r="I94" s="1420"/>
    </row>
    <row r="95" spans="1:9" s="38" customFormat="1" ht="18.75">
      <c r="A95" s="6"/>
      <c r="B95" s="6"/>
      <c r="C95" s="57"/>
      <c r="D95" s="57"/>
      <c r="E95" s="58"/>
      <c r="F95" s="59"/>
      <c r="G95" s="57"/>
      <c r="H95" s="47"/>
      <c r="I95" s="1420"/>
    </row>
    <row r="96" spans="1:9" s="38" customFormat="1" ht="18.75">
      <c r="A96" s="6"/>
      <c r="B96" s="6"/>
      <c r="C96" s="57"/>
      <c r="D96" s="57"/>
      <c r="E96" s="58"/>
      <c r="F96" s="59"/>
      <c r="G96" s="57"/>
      <c r="H96" s="47"/>
      <c r="I96" s="1420"/>
    </row>
    <row r="97" spans="1:9" s="38" customFormat="1" ht="18.75">
      <c r="A97" s="6"/>
      <c r="B97" s="6"/>
      <c r="C97" s="57"/>
      <c r="D97" s="57"/>
      <c r="E97" s="58"/>
      <c r="F97" s="59"/>
      <c r="G97" s="57"/>
      <c r="H97" s="47"/>
      <c r="I97" s="1420"/>
    </row>
    <row r="98" spans="1:9" s="38" customFormat="1" ht="18.75">
      <c r="A98" s="6"/>
      <c r="B98" s="6"/>
      <c r="C98" s="57"/>
      <c r="D98" s="57"/>
      <c r="E98" s="58"/>
      <c r="F98" s="59"/>
      <c r="G98" s="57"/>
      <c r="H98" s="47"/>
      <c r="I98" s="1420"/>
    </row>
    <row r="99" spans="1:9" s="38" customFormat="1" ht="18.75">
      <c r="A99" s="6"/>
      <c r="B99" s="6"/>
      <c r="C99" s="57"/>
      <c r="D99" s="57"/>
      <c r="E99" s="58"/>
      <c r="F99" s="59"/>
      <c r="G99" s="57"/>
      <c r="H99" s="47"/>
      <c r="I99" s="1420"/>
    </row>
    <row r="100" spans="1:9" s="38" customFormat="1" ht="18.75">
      <c r="A100" s="6"/>
      <c r="B100" s="6"/>
      <c r="C100" s="57"/>
      <c r="D100" s="57"/>
      <c r="E100" s="58"/>
      <c r="F100" s="59"/>
      <c r="G100" s="57"/>
      <c r="H100" s="47"/>
      <c r="I100" s="1420"/>
    </row>
    <row r="101" spans="1:9" s="38" customFormat="1" ht="18.75">
      <c r="A101" s="6"/>
      <c r="B101" s="6"/>
      <c r="C101" s="57"/>
      <c r="D101" s="57"/>
      <c r="E101" s="58"/>
      <c r="F101" s="59"/>
      <c r="G101" s="57"/>
      <c r="H101" s="47"/>
      <c r="I101" s="1420"/>
    </row>
    <row r="102" spans="1:9" s="38" customFormat="1" ht="18.75">
      <c r="A102" s="6"/>
      <c r="B102" s="6"/>
      <c r="C102" s="57"/>
      <c r="D102" s="57"/>
      <c r="E102" s="58"/>
      <c r="F102" s="59"/>
      <c r="G102" s="57"/>
      <c r="H102" s="47"/>
      <c r="I102" s="1420"/>
    </row>
    <row r="103" spans="1:9" s="38" customFormat="1" ht="18.75">
      <c r="A103" s="6"/>
      <c r="B103" s="6"/>
      <c r="C103" s="57"/>
      <c r="D103" s="57"/>
      <c r="E103" s="58"/>
      <c r="F103" s="59"/>
      <c r="G103" s="57"/>
      <c r="H103" s="47"/>
      <c r="I103" s="1420"/>
    </row>
    <row r="104" spans="1:9" s="38" customFormat="1" ht="18.75">
      <c r="A104" s="6"/>
      <c r="B104" s="6"/>
      <c r="C104" s="57"/>
      <c r="D104" s="57"/>
      <c r="E104" s="58"/>
      <c r="F104" s="59"/>
      <c r="G104" s="57"/>
      <c r="H104" s="47"/>
      <c r="I104" s="1420"/>
    </row>
    <row r="105" spans="1:9" s="38" customFormat="1" ht="18.75">
      <c r="A105" s="6"/>
      <c r="B105" s="6"/>
      <c r="C105" s="57"/>
      <c r="D105" s="57"/>
      <c r="E105" s="58"/>
      <c r="F105" s="59"/>
      <c r="G105" s="57"/>
      <c r="H105" s="47"/>
      <c r="I105" s="1420"/>
    </row>
    <row r="106" spans="1:9" s="38" customFormat="1" ht="18.75">
      <c r="A106" s="6"/>
      <c r="B106" s="6"/>
      <c r="C106" s="57"/>
      <c r="D106" s="57"/>
      <c r="E106" s="58"/>
      <c r="F106" s="59"/>
      <c r="G106" s="57"/>
      <c r="H106" s="47"/>
      <c r="I106" s="1420"/>
    </row>
    <row r="107" spans="1:9" s="38" customFormat="1" ht="18.75">
      <c r="A107" s="6"/>
      <c r="B107" s="6"/>
      <c r="C107" s="57"/>
      <c r="D107" s="57"/>
      <c r="E107" s="58"/>
      <c r="F107" s="59"/>
      <c r="G107" s="57"/>
      <c r="H107" s="47"/>
      <c r="I107" s="1420"/>
    </row>
    <row r="108" spans="1:9" s="38" customFormat="1" ht="18.75">
      <c r="A108" s="6"/>
      <c r="B108" s="6"/>
      <c r="C108" s="57"/>
      <c r="D108" s="57"/>
      <c r="E108" s="58"/>
      <c r="F108" s="59"/>
      <c r="G108" s="57"/>
      <c r="H108" s="47"/>
      <c r="I108" s="1420"/>
    </row>
    <row r="109" spans="1:9" s="38" customFormat="1" ht="18.75">
      <c r="A109" s="6"/>
      <c r="B109" s="6"/>
      <c r="C109" s="57"/>
      <c r="D109" s="57"/>
      <c r="E109" s="58"/>
      <c r="F109" s="59"/>
      <c r="G109" s="57"/>
      <c r="H109" s="47"/>
      <c r="I109" s="1420"/>
    </row>
    <row r="110" spans="1:9" s="38" customFormat="1" ht="18.75">
      <c r="A110" s="6"/>
      <c r="B110" s="6"/>
      <c r="C110" s="57"/>
      <c r="D110" s="57"/>
      <c r="E110" s="58"/>
      <c r="F110" s="59"/>
      <c r="G110" s="57"/>
      <c r="H110" s="47"/>
      <c r="I110" s="1420"/>
    </row>
    <row r="111" spans="1:9" s="38" customFormat="1" ht="18.75">
      <c r="A111" s="6"/>
      <c r="B111" s="6"/>
      <c r="C111" s="57"/>
      <c r="D111" s="57"/>
      <c r="E111" s="58"/>
      <c r="F111" s="59"/>
      <c r="G111" s="57"/>
      <c r="H111" s="47"/>
      <c r="I111" s="1420"/>
    </row>
    <row r="112" spans="1:9" s="38" customFormat="1" ht="18.75">
      <c r="A112" s="6"/>
      <c r="B112" s="6"/>
      <c r="C112" s="57"/>
      <c r="D112" s="57"/>
      <c r="E112" s="58"/>
      <c r="F112" s="59"/>
      <c r="G112" s="57"/>
      <c r="H112" s="47"/>
      <c r="I112" s="1420"/>
    </row>
    <row r="113" spans="1:9" s="38" customFormat="1" ht="18.75">
      <c r="A113" s="6"/>
      <c r="B113" s="6"/>
      <c r="C113" s="57"/>
      <c r="D113" s="57"/>
      <c r="E113" s="58"/>
      <c r="F113" s="59"/>
      <c r="G113" s="57"/>
      <c r="H113" s="47"/>
      <c r="I113" s="1420"/>
    </row>
    <row r="114" spans="1:9" s="38" customFormat="1" ht="18.75">
      <c r="A114" s="6"/>
      <c r="B114" s="6"/>
      <c r="C114" s="57"/>
      <c r="D114" s="57"/>
      <c r="E114" s="58"/>
      <c r="F114" s="59"/>
      <c r="G114" s="57"/>
      <c r="H114" s="47"/>
      <c r="I114" s="1420"/>
    </row>
    <row r="115" spans="1:9" s="38" customFormat="1" ht="18.75">
      <c r="A115" s="6"/>
      <c r="B115" s="6"/>
      <c r="C115" s="57"/>
      <c r="D115" s="57"/>
      <c r="E115" s="58"/>
      <c r="F115" s="59"/>
      <c r="G115" s="57"/>
      <c r="H115" s="47"/>
      <c r="I115" s="1420"/>
    </row>
    <row r="116" spans="1:9" s="38" customFormat="1" ht="18.75">
      <c r="A116" s="6"/>
      <c r="B116" s="6"/>
      <c r="C116" s="57"/>
      <c r="D116" s="57"/>
      <c r="E116" s="58"/>
      <c r="F116" s="59"/>
      <c r="G116" s="57"/>
      <c r="H116" s="47"/>
      <c r="I116" s="1420"/>
    </row>
  </sheetData>
  <sheetProtection/>
  <mergeCells count="12">
    <mergeCell ref="A1:J1"/>
    <mergeCell ref="A2:J2"/>
    <mergeCell ref="A3:J3"/>
    <mergeCell ref="A4:J4"/>
    <mergeCell ref="A5:J5"/>
    <mergeCell ref="A6:G6"/>
    <mergeCell ref="A7:G7"/>
    <mergeCell ref="A8:H8"/>
    <mergeCell ref="E31:F31"/>
    <mergeCell ref="E33:F33"/>
    <mergeCell ref="E34:F34"/>
    <mergeCell ref="A79:F79"/>
  </mergeCells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147"/>
  <sheetViews>
    <sheetView view="pageBreakPreview" zoomScaleNormal="70" zoomScaleSheetLayoutView="100" zoomScalePageLayoutView="0" workbookViewId="0" topLeftCell="A10">
      <selection activeCell="F71" sqref="F71"/>
    </sheetView>
  </sheetViews>
  <sheetFormatPr defaultColWidth="9.140625" defaultRowHeight="15"/>
  <cols>
    <col min="1" max="1" width="57.421875" style="6" customWidth="1"/>
    <col min="2" max="2" width="6.00390625" style="6" customWidth="1"/>
    <col min="3" max="3" width="6.421875" style="10" customWidth="1"/>
    <col min="4" max="4" width="6.57421875" style="11" customWidth="1"/>
    <col min="5" max="5" width="6.00390625" style="4" customWidth="1"/>
    <col min="6" max="6" width="7.421875" style="5" customWidth="1"/>
    <col min="7" max="7" width="5.7109375" style="10" customWidth="1"/>
    <col min="8" max="8" width="10.57421875" style="12" customWidth="1"/>
    <col min="9" max="9" width="10.140625" style="61" customWidth="1"/>
    <col min="10" max="10" width="17.421875" style="1" customWidth="1"/>
    <col min="11" max="38" width="9.140625" style="1" customWidth="1"/>
  </cols>
  <sheetData>
    <row r="1" spans="1:8" s="64" customFormat="1" ht="15.75" customHeight="1">
      <c r="A1" s="1483" t="s">
        <v>255</v>
      </c>
      <c r="B1" s="1483"/>
      <c r="C1" s="1483"/>
      <c r="D1" s="1483"/>
      <c r="E1" s="1483"/>
      <c r="F1" s="1483"/>
      <c r="G1" s="1483"/>
      <c r="H1" s="1483"/>
    </row>
    <row r="2" spans="1:8" s="64" customFormat="1" ht="15.75" customHeight="1">
      <c r="A2" s="1483" t="s">
        <v>409</v>
      </c>
      <c r="B2" s="1483"/>
      <c r="C2" s="1483"/>
      <c r="D2" s="1483"/>
      <c r="E2" s="1483"/>
      <c r="F2" s="1483"/>
      <c r="G2" s="1483"/>
      <c r="H2" s="1483"/>
    </row>
    <row r="3" spans="1:8" s="64" customFormat="1" ht="15.75" customHeight="1">
      <c r="A3" s="1483" t="s">
        <v>417</v>
      </c>
      <c r="B3" s="1483"/>
      <c r="C3" s="1483"/>
      <c r="D3" s="1483"/>
      <c r="E3" s="1483"/>
      <c r="F3" s="1483"/>
      <c r="G3" s="1483"/>
      <c r="H3" s="1483"/>
    </row>
    <row r="4" spans="1:8" s="65" customFormat="1" ht="16.5" customHeight="1">
      <c r="A4" s="1479" t="s">
        <v>410</v>
      </c>
      <c r="B4" s="1479"/>
      <c r="C4" s="1479"/>
      <c r="D4" s="1479"/>
      <c r="E4" s="1479"/>
      <c r="F4" s="1479"/>
      <c r="G4" s="1479"/>
      <c r="H4" s="1479"/>
    </row>
    <row r="5" spans="1:8" s="65" customFormat="1" ht="16.5" customHeight="1">
      <c r="A5" s="1479" t="s">
        <v>355</v>
      </c>
      <c r="B5" s="1479"/>
      <c r="C5" s="1479"/>
      <c r="D5" s="1479"/>
      <c r="E5" s="1479"/>
      <c r="F5" s="1479"/>
      <c r="G5" s="1479"/>
      <c r="H5" s="1479"/>
    </row>
    <row r="6" spans="1:7" s="65" customFormat="1" ht="16.5" customHeight="1">
      <c r="A6" s="1507"/>
      <c r="B6" s="1507"/>
      <c r="C6" s="1507"/>
      <c r="D6" s="1507"/>
      <c r="E6" s="1507"/>
      <c r="F6" s="1507"/>
      <c r="G6" s="1507"/>
    </row>
    <row r="7" spans="1:7" s="65" customFormat="1" ht="16.5" customHeight="1">
      <c r="A7" s="1507"/>
      <c r="B7" s="1507"/>
      <c r="C7" s="1507"/>
      <c r="D7" s="1507"/>
      <c r="E7" s="1507"/>
      <c r="F7" s="1507"/>
      <c r="G7" s="1507"/>
    </row>
    <row r="8" spans="1:8" s="65" customFormat="1" ht="66" customHeight="1">
      <c r="A8" s="1506" t="s">
        <v>390</v>
      </c>
      <c r="B8" s="1506"/>
      <c r="C8" s="1506"/>
      <c r="D8" s="1506"/>
      <c r="E8" s="1506"/>
      <c r="F8" s="1506"/>
      <c r="G8" s="1506"/>
      <c r="H8" s="1506"/>
    </row>
    <row r="9" spans="1:8" s="2" customFormat="1" ht="18">
      <c r="A9" s="69"/>
      <c r="B9" s="69"/>
      <c r="C9" s="70"/>
      <c r="D9" s="70"/>
      <c r="E9" s="70"/>
      <c r="F9" s="70"/>
      <c r="G9" s="71"/>
      <c r="H9" s="71" t="s">
        <v>195</v>
      </c>
    </row>
    <row r="10" spans="1:38" s="20" customFormat="1" ht="54" customHeight="1">
      <c r="A10" s="8" t="s">
        <v>197</v>
      </c>
      <c r="B10" s="258" t="s">
        <v>145</v>
      </c>
      <c r="C10" s="9" t="s">
        <v>141</v>
      </c>
      <c r="D10" s="14" t="s">
        <v>142</v>
      </c>
      <c r="E10" s="15" t="s">
        <v>196</v>
      </c>
      <c r="F10" s="16"/>
      <c r="G10" s="17" t="s">
        <v>143</v>
      </c>
      <c r="H10" s="18" t="s">
        <v>254</v>
      </c>
      <c r="I10" s="18" t="s">
        <v>253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.75">
      <c r="A11" s="260" t="s">
        <v>150</v>
      </c>
      <c r="B11" s="30"/>
      <c r="C11" s="31"/>
      <c r="D11" s="32"/>
      <c r="E11" s="33"/>
      <c r="F11" s="34"/>
      <c r="G11" s="35"/>
      <c r="H11" s="36">
        <f>SUM(H13,H47,H54,H65,H75,H83,H89,H99,H105,H111)</f>
        <v>824.5</v>
      </c>
      <c r="I11" s="36">
        <f>SUM(I13,I47,I54,I65,I75,I83,I89,I99,I105,I111)</f>
        <v>557.5</v>
      </c>
      <c r="J11" s="6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31.5">
      <c r="A12" s="261" t="s">
        <v>364</v>
      </c>
      <c r="B12" s="298" t="s">
        <v>146</v>
      </c>
      <c r="C12" s="299"/>
      <c r="D12" s="300"/>
      <c r="E12" s="301"/>
      <c r="F12" s="302"/>
      <c r="G12" s="303"/>
      <c r="H12" s="304">
        <f>SUM(H11)</f>
        <v>824.5</v>
      </c>
      <c r="I12" s="304">
        <f>SUM(I11)</f>
        <v>557.5</v>
      </c>
      <c r="J12" s="6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18.75">
      <c r="A13" s="262" t="s">
        <v>151</v>
      </c>
      <c r="B13" s="305" t="s">
        <v>146</v>
      </c>
      <c r="C13" s="306" t="s">
        <v>147</v>
      </c>
      <c r="D13" s="307"/>
      <c r="E13" s="308"/>
      <c r="F13" s="309"/>
      <c r="G13" s="310"/>
      <c r="H13" s="311">
        <f>H14+H19+H29+H34</f>
        <v>505.8</v>
      </c>
      <c r="I13" s="311">
        <f>I14+I19+I29+I34</f>
        <v>314.7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38" customFormat="1" ht="47.25">
      <c r="A14" s="263" t="s">
        <v>152</v>
      </c>
      <c r="B14" s="312" t="s">
        <v>146</v>
      </c>
      <c r="C14" s="313" t="s">
        <v>147</v>
      </c>
      <c r="D14" s="314" t="s">
        <v>148</v>
      </c>
      <c r="E14" s="315"/>
      <c r="F14" s="316"/>
      <c r="G14" s="317"/>
      <c r="H14" s="318">
        <f aca="true" t="shared" si="0" ref="H14:I17">+H15</f>
        <v>120</v>
      </c>
      <c r="I14" s="318">
        <f t="shared" si="0"/>
        <v>90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0" customFormat="1" ht="31.5">
      <c r="A15" s="264" t="s">
        <v>230</v>
      </c>
      <c r="B15" s="319" t="s">
        <v>146</v>
      </c>
      <c r="C15" s="320" t="s">
        <v>147</v>
      </c>
      <c r="D15" s="321" t="s">
        <v>148</v>
      </c>
      <c r="E15" s="322" t="s">
        <v>229</v>
      </c>
      <c r="F15" s="323" t="s">
        <v>199</v>
      </c>
      <c r="G15" s="324"/>
      <c r="H15" s="325">
        <f t="shared" si="0"/>
        <v>120</v>
      </c>
      <c r="I15" s="325">
        <f t="shared" si="0"/>
        <v>90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42" customFormat="1" ht="19.5">
      <c r="A16" s="265" t="s">
        <v>232</v>
      </c>
      <c r="B16" s="326" t="s">
        <v>146</v>
      </c>
      <c r="C16" s="327" t="s">
        <v>147</v>
      </c>
      <c r="D16" s="328" t="s">
        <v>148</v>
      </c>
      <c r="E16" s="329" t="s">
        <v>231</v>
      </c>
      <c r="F16" s="330" t="s">
        <v>199</v>
      </c>
      <c r="G16" s="331"/>
      <c r="H16" s="332">
        <f t="shared" si="0"/>
        <v>120</v>
      </c>
      <c r="I16" s="332">
        <f t="shared" si="0"/>
        <v>90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31.5">
      <c r="A17" s="266" t="s">
        <v>206</v>
      </c>
      <c r="B17" s="333" t="s">
        <v>146</v>
      </c>
      <c r="C17" s="334" t="s">
        <v>147</v>
      </c>
      <c r="D17" s="335" t="s">
        <v>148</v>
      </c>
      <c r="E17" s="336" t="s">
        <v>231</v>
      </c>
      <c r="F17" s="337" t="s">
        <v>205</v>
      </c>
      <c r="G17" s="338"/>
      <c r="H17" s="339">
        <f t="shared" si="0"/>
        <v>120</v>
      </c>
      <c r="I17" s="339">
        <f t="shared" si="0"/>
        <v>90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78.75">
      <c r="A18" s="132" t="s">
        <v>154</v>
      </c>
      <c r="B18" s="340" t="s">
        <v>146</v>
      </c>
      <c r="C18" s="341" t="s">
        <v>147</v>
      </c>
      <c r="D18" s="342" t="s">
        <v>148</v>
      </c>
      <c r="E18" s="343" t="s">
        <v>231</v>
      </c>
      <c r="F18" s="344" t="s">
        <v>205</v>
      </c>
      <c r="G18" s="345" t="s">
        <v>149</v>
      </c>
      <c r="H18" s="346">
        <v>120</v>
      </c>
      <c r="I18" s="346">
        <v>90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63">
      <c r="A19" s="263" t="s">
        <v>161</v>
      </c>
      <c r="B19" s="312" t="s">
        <v>146</v>
      </c>
      <c r="C19" s="313" t="s">
        <v>147</v>
      </c>
      <c r="D19" s="313" t="s">
        <v>153</v>
      </c>
      <c r="E19" s="314"/>
      <c r="F19" s="317"/>
      <c r="G19" s="313"/>
      <c r="H19" s="318">
        <f>SUM(H20,H24)</f>
        <v>146</v>
      </c>
      <c r="I19" s="318">
        <f>SUM(I20,I24)</f>
        <v>82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78.75" hidden="1">
      <c r="A20" s="264" t="s">
        <v>391</v>
      </c>
      <c r="B20" s="319" t="s">
        <v>146</v>
      </c>
      <c r="C20" s="320" t="s">
        <v>147</v>
      </c>
      <c r="D20" s="321" t="s">
        <v>153</v>
      </c>
      <c r="E20" s="347" t="s">
        <v>165</v>
      </c>
      <c r="F20" s="348" t="s">
        <v>199</v>
      </c>
      <c r="G20" s="324"/>
      <c r="H20" s="325">
        <f>+H21</f>
        <v>0</v>
      </c>
      <c r="I20" s="325">
        <f>+I21</f>
        <v>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110.25" hidden="1">
      <c r="A21" s="267" t="s">
        <v>392</v>
      </c>
      <c r="B21" s="349" t="s">
        <v>146</v>
      </c>
      <c r="C21" s="327" t="s">
        <v>147</v>
      </c>
      <c r="D21" s="328" t="s">
        <v>153</v>
      </c>
      <c r="E21" s="329" t="s">
        <v>222</v>
      </c>
      <c r="F21" s="330" t="s">
        <v>199</v>
      </c>
      <c r="G21" s="331"/>
      <c r="H21" s="332">
        <f>SUM(H22)</f>
        <v>0</v>
      </c>
      <c r="I21" s="332">
        <f>SUM(I22)</f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31.5" hidden="1">
      <c r="A22" s="266" t="s">
        <v>224</v>
      </c>
      <c r="B22" s="333" t="s">
        <v>146</v>
      </c>
      <c r="C22" s="334" t="s">
        <v>147</v>
      </c>
      <c r="D22" s="335" t="s">
        <v>153</v>
      </c>
      <c r="E22" s="336" t="s">
        <v>222</v>
      </c>
      <c r="F22" s="337" t="s">
        <v>223</v>
      </c>
      <c r="G22" s="338"/>
      <c r="H22" s="339">
        <f>SUM(H23)</f>
        <v>0</v>
      </c>
      <c r="I22" s="339">
        <f>SUM(I23)</f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9" s="252" customFormat="1" ht="31.5" hidden="1">
      <c r="A23" s="268" t="s">
        <v>155</v>
      </c>
      <c r="B23" s="350" t="s">
        <v>146</v>
      </c>
      <c r="C23" s="351" t="s">
        <v>147</v>
      </c>
      <c r="D23" s="352" t="s">
        <v>153</v>
      </c>
      <c r="E23" s="353" t="s">
        <v>222</v>
      </c>
      <c r="F23" s="354" t="s">
        <v>223</v>
      </c>
      <c r="G23" s="355" t="s">
        <v>156</v>
      </c>
      <c r="H23" s="356">
        <v>0</v>
      </c>
      <c r="I23" s="356">
        <v>0</v>
      </c>
    </row>
    <row r="24" spans="1:38" s="42" customFormat="1" ht="31.5">
      <c r="A24" s="264" t="s">
        <v>234</v>
      </c>
      <c r="B24" s="319" t="s">
        <v>146</v>
      </c>
      <c r="C24" s="320" t="s">
        <v>147</v>
      </c>
      <c r="D24" s="321" t="s">
        <v>153</v>
      </c>
      <c r="E24" s="347" t="s">
        <v>233</v>
      </c>
      <c r="F24" s="348" t="s">
        <v>199</v>
      </c>
      <c r="G24" s="324"/>
      <c r="H24" s="325">
        <f>+H25</f>
        <v>146</v>
      </c>
      <c r="I24" s="325">
        <f>+I25</f>
        <v>82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2" customFormat="1" ht="31.5">
      <c r="A25" s="265" t="s">
        <v>236</v>
      </c>
      <c r="B25" s="326" t="s">
        <v>146</v>
      </c>
      <c r="C25" s="327" t="s">
        <v>147</v>
      </c>
      <c r="D25" s="328" t="s">
        <v>153</v>
      </c>
      <c r="E25" s="329" t="s">
        <v>235</v>
      </c>
      <c r="F25" s="330" t="s">
        <v>199</v>
      </c>
      <c r="G25" s="331"/>
      <c r="H25" s="332">
        <f>+H26</f>
        <v>146</v>
      </c>
      <c r="I25" s="332">
        <f>+I26</f>
        <v>82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9" s="41" customFormat="1" ht="31.5">
      <c r="A26" s="266" t="s">
        <v>206</v>
      </c>
      <c r="B26" s="333" t="s">
        <v>146</v>
      </c>
      <c r="C26" s="334" t="s">
        <v>147</v>
      </c>
      <c r="D26" s="335" t="s">
        <v>153</v>
      </c>
      <c r="E26" s="336" t="s">
        <v>235</v>
      </c>
      <c r="F26" s="337" t="s">
        <v>205</v>
      </c>
      <c r="G26" s="338"/>
      <c r="H26" s="339">
        <f>SUM(H27:H28)</f>
        <v>146</v>
      </c>
      <c r="I26" s="339">
        <f>SUM(I27:I28)</f>
        <v>82</v>
      </c>
    </row>
    <row r="27" spans="1:9" s="41" customFormat="1" ht="78.75">
      <c r="A27" s="269" t="s">
        <v>154</v>
      </c>
      <c r="B27" s="340" t="s">
        <v>146</v>
      </c>
      <c r="C27" s="357" t="s">
        <v>147</v>
      </c>
      <c r="D27" s="342" t="s">
        <v>153</v>
      </c>
      <c r="E27" s="343" t="s">
        <v>235</v>
      </c>
      <c r="F27" s="344" t="s">
        <v>205</v>
      </c>
      <c r="G27" s="345" t="s">
        <v>149</v>
      </c>
      <c r="H27" s="346">
        <v>145</v>
      </c>
      <c r="I27" s="346">
        <v>81</v>
      </c>
    </row>
    <row r="28" spans="1:9" s="41" customFormat="1" ht="19.5">
      <c r="A28" s="269" t="s">
        <v>157</v>
      </c>
      <c r="B28" s="340" t="s">
        <v>146</v>
      </c>
      <c r="C28" s="357" t="s">
        <v>147</v>
      </c>
      <c r="D28" s="342" t="s">
        <v>153</v>
      </c>
      <c r="E28" s="343" t="s">
        <v>235</v>
      </c>
      <c r="F28" s="344" t="s">
        <v>205</v>
      </c>
      <c r="G28" s="345" t="s">
        <v>158</v>
      </c>
      <c r="H28" s="346">
        <v>1</v>
      </c>
      <c r="I28" s="346">
        <v>1</v>
      </c>
    </row>
    <row r="29" spans="1:9" s="37" customFormat="1" ht="18.75" hidden="1">
      <c r="A29" s="270" t="s">
        <v>159</v>
      </c>
      <c r="B29" s="312" t="s">
        <v>146</v>
      </c>
      <c r="C29" s="317" t="s">
        <v>147</v>
      </c>
      <c r="D29" s="313" t="s">
        <v>160</v>
      </c>
      <c r="E29" s="315"/>
      <c r="F29" s="316"/>
      <c r="G29" s="358"/>
      <c r="H29" s="318">
        <f>H30</f>
        <v>0</v>
      </c>
      <c r="I29" s="318">
        <f>I30</f>
        <v>0</v>
      </c>
    </row>
    <row r="30" spans="1:9" s="37" customFormat="1" ht="31.5" hidden="1">
      <c r="A30" s="271" t="s">
        <v>243</v>
      </c>
      <c r="B30" s="359" t="s">
        <v>146</v>
      </c>
      <c r="C30" s="360" t="s">
        <v>147</v>
      </c>
      <c r="D30" s="361" t="s">
        <v>160</v>
      </c>
      <c r="E30" s="362" t="s">
        <v>242</v>
      </c>
      <c r="F30" s="363" t="s">
        <v>199</v>
      </c>
      <c r="G30" s="364"/>
      <c r="H30" s="365">
        <f>H31</f>
        <v>0</v>
      </c>
      <c r="I30" s="365">
        <f>I31</f>
        <v>0</v>
      </c>
    </row>
    <row r="31" spans="1:38" s="42" customFormat="1" ht="19.5" hidden="1">
      <c r="A31" s="265" t="s">
        <v>249</v>
      </c>
      <c r="B31" s="326" t="s">
        <v>146</v>
      </c>
      <c r="C31" s="327" t="s">
        <v>147</v>
      </c>
      <c r="D31" s="328" t="s">
        <v>160</v>
      </c>
      <c r="E31" s="366" t="s">
        <v>248</v>
      </c>
      <c r="F31" s="367" t="s">
        <v>199</v>
      </c>
      <c r="G31" s="331"/>
      <c r="H31" s="332">
        <f>+H32</f>
        <v>0</v>
      </c>
      <c r="I31" s="332">
        <f>+I32</f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2" customFormat="1" ht="19.5" hidden="1">
      <c r="A32" s="266" t="s">
        <v>251</v>
      </c>
      <c r="B32" s="333" t="s">
        <v>146</v>
      </c>
      <c r="C32" s="334" t="s">
        <v>147</v>
      </c>
      <c r="D32" s="335" t="s">
        <v>160</v>
      </c>
      <c r="E32" s="368" t="s">
        <v>248</v>
      </c>
      <c r="F32" s="369" t="s">
        <v>250</v>
      </c>
      <c r="G32" s="338"/>
      <c r="H32" s="339">
        <f>+H33</f>
        <v>0</v>
      </c>
      <c r="I32" s="339">
        <f>+I33</f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9" s="37" customFormat="1" ht="31.5" hidden="1">
      <c r="A33" s="272" t="s">
        <v>155</v>
      </c>
      <c r="B33" s="370" t="s">
        <v>146</v>
      </c>
      <c r="C33" s="341" t="s">
        <v>147</v>
      </c>
      <c r="D33" s="341" t="s">
        <v>160</v>
      </c>
      <c r="E33" s="371" t="s">
        <v>248</v>
      </c>
      <c r="F33" s="372" t="s">
        <v>250</v>
      </c>
      <c r="G33" s="341" t="s">
        <v>156</v>
      </c>
      <c r="H33" s="373"/>
      <c r="I33" s="373"/>
    </row>
    <row r="34" spans="1:9" s="27" customFormat="1" ht="18.75">
      <c r="A34" s="263" t="s">
        <v>162</v>
      </c>
      <c r="B34" s="312" t="s">
        <v>146</v>
      </c>
      <c r="C34" s="313" t="s">
        <v>147</v>
      </c>
      <c r="D34" s="314" t="s">
        <v>163</v>
      </c>
      <c r="E34" s="374"/>
      <c r="F34" s="375"/>
      <c r="G34" s="317"/>
      <c r="H34" s="318">
        <f>SUM(H35,H39)</f>
        <v>239.8</v>
      </c>
      <c r="I34" s="318">
        <f>SUM(I35,I39)</f>
        <v>142.7</v>
      </c>
    </row>
    <row r="35" spans="1:9" s="43" customFormat="1" ht="31.5">
      <c r="A35" s="273" t="s">
        <v>238</v>
      </c>
      <c r="B35" s="376" t="s">
        <v>146</v>
      </c>
      <c r="C35" s="360" t="s">
        <v>147</v>
      </c>
      <c r="D35" s="377">
        <v>13</v>
      </c>
      <c r="E35" s="378" t="s">
        <v>237</v>
      </c>
      <c r="F35" s="379" t="s">
        <v>199</v>
      </c>
      <c r="G35" s="380"/>
      <c r="H35" s="381">
        <f>+H36</f>
        <v>22</v>
      </c>
      <c r="I35" s="381">
        <f>+I36</f>
        <v>20.7</v>
      </c>
    </row>
    <row r="36" spans="1:9" s="27" customFormat="1" ht="31.5">
      <c r="A36" s="274" t="s">
        <v>366</v>
      </c>
      <c r="B36" s="382" t="s">
        <v>146</v>
      </c>
      <c r="C36" s="383" t="s">
        <v>147</v>
      </c>
      <c r="D36" s="384">
        <v>13</v>
      </c>
      <c r="E36" s="385" t="s">
        <v>239</v>
      </c>
      <c r="F36" s="386" t="s">
        <v>199</v>
      </c>
      <c r="G36" s="383"/>
      <c r="H36" s="387">
        <f>H37</f>
        <v>22</v>
      </c>
      <c r="I36" s="387">
        <f>I37</f>
        <v>20.7</v>
      </c>
    </row>
    <row r="37" spans="1:9" s="27" customFormat="1" ht="31.5">
      <c r="A37" s="275" t="s">
        <v>241</v>
      </c>
      <c r="B37" s="388" t="s">
        <v>146</v>
      </c>
      <c r="C37" s="389" t="s">
        <v>147</v>
      </c>
      <c r="D37" s="390">
        <v>13</v>
      </c>
      <c r="E37" s="391" t="s">
        <v>239</v>
      </c>
      <c r="F37" s="392" t="s">
        <v>240</v>
      </c>
      <c r="G37" s="393"/>
      <c r="H37" s="394">
        <f>H38</f>
        <v>22</v>
      </c>
      <c r="I37" s="394">
        <f>I38</f>
        <v>20.7</v>
      </c>
    </row>
    <row r="38" spans="1:9" s="27" customFormat="1" ht="31.5">
      <c r="A38" s="276" t="s">
        <v>155</v>
      </c>
      <c r="B38" s="340" t="s">
        <v>146</v>
      </c>
      <c r="C38" s="395" t="s">
        <v>147</v>
      </c>
      <c r="D38" s="396">
        <v>13</v>
      </c>
      <c r="E38" s="397" t="s">
        <v>239</v>
      </c>
      <c r="F38" s="398" t="s">
        <v>240</v>
      </c>
      <c r="G38" s="399" t="s">
        <v>156</v>
      </c>
      <c r="H38" s="400">
        <v>22</v>
      </c>
      <c r="I38" s="400">
        <v>20.7</v>
      </c>
    </row>
    <row r="39" spans="1:9" s="27" customFormat="1" ht="31.5">
      <c r="A39" s="277" t="s">
        <v>243</v>
      </c>
      <c r="B39" s="359" t="s">
        <v>146</v>
      </c>
      <c r="C39" s="401" t="s">
        <v>147</v>
      </c>
      <c r="D39" s="402" t="s">
        <v>163</v>
      </c>
      <c r="E39" s="403" t="s">
        <v>242</v>
      </c>
      <c r="F39" s="404" t="s">
        <v>199</v>
      </c>
      <c r="G39" s="401"/>
      <c r="H39" s="365">
        <f>+H40</f>
        <v>217.8</v>
      </c>
      <c r="I39" s="365">
        <f>+I40</f>
        <v>122</v>
      </c>
    </row>
    <row r="40" spans="1:9" s="27" customFormat="1" ht="31.5">
      <c r="A40" s="278" t="s">
        <v>245</v>
      </c>
      <c r="B40" s="405" t="s">
        <v>146</v>
      </c>
      <c r="C40" s="406" t="s">
        <v>147</v>
      </c>
      <c r="D40" s="406" t="s">
        <v>163</v>
      </c>
      <c r="E40" s="407" t="s">
        <v>244</v>
      </c>
      <c r="F40" s="386" t="s">
        <v>199</v>
      </c>
      <c r="G40" s="408"/>
      <c r="H40" s="387">
        <f>+H41+H45</f>
        <v>217.8</v>
      </c>
      <c r="I40" s="387">
        <f>+I41+I45</f>
        <v>122</v>
      </c>
    </row>
    <row r="41" spans="1:255" s="45" customFormat="1" ht="31.5">
      <c r="A41" s="279" t="s">
        <v>202</v>
      </c>
      <c r="B41" s="409" t="s">
        <v>146</v>
      </c>
      <c r="C41" s="410" t="s">
        <v>147</v>
      </c>
      <c r="D41" s="410">
        <v>13</v>
      </c>
      <c r="E41" s="411" t="s">
        <v>244</v>
      </c>
      <c r="F41" s="412" t="s">
        <v>201</v>
      </c>
      <c r="G41" s="410"/>
      <c r="H41" s="413">
        <f>SUM(H42:H44)</f>
        <v>217.8</v>
      </c>
      <c r="I41" s="413">
        <f>SUM(I42:I44)</f>
        <v>122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45" customFormat="1" ht="78.75">
      <c r="A42" s="133" t="s">
        <v>154</v>
      </c>
      <c r="B42" s="414" t="s">
        <v>146</v>
      </c>
      <c r="C42" s="415" t="s">
        <v>147</v>
      </c>
      <c r="D42" s="415">
        <v>13</v>
      </c>
      <c r="E42" s="397" t="s">
        <v>244</v>
      </c>
      <c r="F42" s="398" t="s">
        <v>201</v>
      </c>
      <c r="G42" s="415" t="s">
        <v>149</v>
      </c>
      <c r="H42" s="416">
        <v>217.8</v>
      </c>
      <c r="I42" s="416">
        <v>122</v>
      </c>
      <c r="J42" s="47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45" customFormat="1" ht="31.5" hidden="1">
      <c r="A43" s="280" t="s">
        <v>155</v>
      </c>
      <c r="B43" s="417" t="s">
        <v>146</v>
      </c>
      <c r="C43" s="415" t="s">
        <v>147</v>
      </c>
      <c r="D43" s="415">
        <v>13</v>
      </c>
      <c r="E43" s="397" t="s">
        <v>244</v>
      </c>
      <c r="F43" s="398" t="s">
        <v>201</v>
      </c>
      <c r="G43" s="415" t="s">
        <v>156</v>
      </c>
      <c r="H43" s="418">
        <v>0</v>
      </c>
      <c r="I43" s="418">
        <v>0</v>
      </c>
      <c r="J43" s="4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45" customFormat="1" ht="19.5" hidden="1">
      <c r="A44" s="133" t="s">
        <v>157</v>
      </c>
      <c r="B44" s="419" t="s">
        <v>146</v>
      </c>
      <c r="C44" s="415" t="s">
        <v>147</v>
      </c>
      <c r="D44" s="415">
        <v>13</v>
      </c>
      <c r="E44" s="397" t="s">
        <v>244</v>
      </c>
      <c r="F44" s="398" t="s">
        <v>201</v>
      </c>
      <c r="G44" s="415" t="s">
        <v>158</v>
      </c>
      <c r="H44" s="416">
        <v>0</v>
      </c>
      <c r="I44" s="416">
        <v>0</v>
      </c>
      <c r="J44" s="47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45" customFormat="1" ht="31.5" hidden="1">
      <c r="A45" s="279" t="s">
        <v>354</v>
      </c>
      <c r="B45" s="409" t="s">
        <v>146</v>
      </c>
      <c r="C45" s="420" t="s">
        <v>147</v>
      </c>
      <c r="D45" s="420">
        <v>13</v>
      </c>
      <c r="E45" s="421" t="s">
        <v>244</v>
      </c>
      <c r="F45" s="422" t="s">
        <v>352</v>
      </c>
      <c r="G45" s="423"/>
      <c r="H45" s="424">
        <f>SUM(H46)</f>
        <v>0</v>
      </c>
      <c r="I45" s="424">
        <f>SUM(I46)</f>
        <v>0</v>
      </c>
      <c r="J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45" customFormat="1" ht="31.5" hidden="1">
      <c r="A46" s="280" t="s">
        <v>155</v>
      </c>
      <c r="B46" s="417" t="s">
        <v>146</v>
      </c>
      <c r="C46" s="415" t="s">
        <v>147</v>
      </c>
      <c r="D46" s="415">
        <v>13</v>
      </c>
      <c r="E46" s="397" t="s">
        <v>244</v>
      </c>
      <c r="F46" s="398" t="s">
        <v>352</v>
      </c>
      <c r="G46" s="425" t="s">
        <v>156</v>
      </c>
      <c r="H46" s="416">
        <v>0</v>
      </c>
      <c r="I46" s="416">
        <v>0</v>
      </c>
      <c r="J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9" s="27" customFormat="1" ht="18.75">
      <c r="A47" s="281" t="s">
        <v>166</v>
      </c>
      <c r="B47" s="426" t="s">
        <v>146</v>
      </c>
      <c r="C47" s="427" t="s">
        <v>148</v>
      </c>
      <c r="D47" s="428"/>
      <c r="E47" s="429"/>
      <c r="F47" s="430"/>
      <c r="G47" s="431"/>
      <c r="H47" s="311">
        <f>+H48</f>
        <v>70.1</v>
      </c>
      <c r="I47" s="311">
        <f>+I48</f>
        <v>67</v>
      </c>
    </row>
    <row r="48" spans="1:9" s="27" customFormat="1" ht="18.75">
      <c r="A48" s="282" t="s">
        <v>167</v>
      </c>
      <c r="B48" s="432" t="s">
        <v>146</v>
      </c>
      <c r="C48" s="433" t="s">
        <v>148</v>
      </c>
      <c r="D48" s="433" t="s">
        <v>168</v>
      </c>
      <c r="E48" s="434"/>
      <c r="F48" s="435"/>
      <c r="G48" s="433"/>
      <c r="H48" s="318">
        <f aca="true" t="shared" si="1" ref="H48:I50">H49</f>
        <v>70.1</v>
      </c>
      <c r="I48" s="318">
        <f t="shared" si="1"/>
        <v>67</v>
      </c>
    </row>
    <row r="49" spans="1:9" s="43" customFormat="1" ht="31.5">
      <c r="A49" s="277" t="s">
        <v>243</v>
      </c>
      <c r="B49" s="359" t="s">
        <v>146</v>
      </c>
      <c r="C49" s="401" t="s">
        <v>148</v>
      </c>
      <c r="D49" s="402" t="s">
        <v>168</v>
      </c>
      <c r="E49" s="403" t="s">
        <v>242</v>
      </c>
      <c r="F49" s="404" t="s">
        <v>199</v>
      </c>
      <c r="G49" s="401"/>
      <c r="H49" s="365">
        <f t="shared" si="1"/>
        <v>70.1</v>
      </c>
      <c r="I49" s="365">
        <f t="shared" si="1"/>
        <v>67</v>
      </c>
    </row>
    <row r="50" spans="1:9" s="27" customFormat="1" ht="31.5">
      <c r="A50" s="278" t="s">
        <v>245</v>
      </c>
      <c r="B50" s="405" t="s">
        <v>146</v>
      </c>
      <c r="C50" s="406" t="s">
        <v>148</v>
      </c>
      <c r="D50" s="406" t="s">
        <v>168</v>
      </c>
      <c r="E50" s="407" t="s">
        <v>244</v>
      </c>
      <c r="F50" s="386" t="s">
        <v>199</v>
      </c>
      <c r="G50" s="408"/>
      <c r="H50" s="387">
        <f t="shared" si="1"/>
        <v>70.1</v>
      </c>
      <c r="I50" s="387">
        <f t="shared" si="1"/>
        <v>67</v>
      </c>
    </row>
    <row r="51" spans="1:9" s="27" customFormat="1" ht="31.5">
      <c r="A51" s="283" t="s">
        <v>247</v>
      </c>
      <c r="B51" s="436" t="s">
        <v>146</v>
      </c>
      <c r="C51" s="437" t="s">
        <v>148</v>
      </c>
      <c r="D51" s="437" t="s">
        <v>168</v>
      </c>
      <c r="E51" s="438" t="s">
        <v>244</v>
      </c>
      <c r="F51" s="392" t="s">
        <v>421</v>
      </c>
      <c r="G51" s="437"/>
      <c r="H51" s="394">
        <f>SUM(H52:H53)</f>
        <v>70.1</v>
      </c>
      <c r="I51" s="394">
        <f>SUM(I52:I53)</f>
        <v>67</v>
      </c>
    </row>
    <row r="52" spans="1:9" s="27" customFormat="1" ht="78.75" hidden="1">
      <c r="A52" s="132" t="s">
        <v>154</v>
      </c>
      <c r="B52" s="340" t="s">
        <v>146</v>
      </c>
      <c r="C52" s="341" t="s">
        <v>148</v>
      </c>
      <c r="D52" s="341" t="s">
        <v>168</v>
      </c>
      <c r="E52" s="439" t="s">
        <v>244</v>
      </c>
      <c r="F52" s="440" t="s">
        <v>246</v>
      </c>
      <c r="G52" s="341" t="s">
        <v>149</v>
      </c>
      <c r="H52" s="441">
        <v>0</v>
      </c>
      <c r="I52" s="441">
        <v>0</v>
      </c>
    </row>
    <row r="53" spans="1:9" s="27" customFormat="1" ht="31.5">
      <c r="A53" s="132" t="s">
        <v>155</v>
      </c>
      <c r="B53" s="340" t="s">
        <v>146</v>
      </c>
      <c r="C53" s="341" t="s">
        <v>148</v>
      </c>
      <c r="D53" s="341" t="s">
        <v>168</v>
      </c>
      <c r="E53" s="439" t="s">
        <v>244</v>
      </c>
      <c r="F53" s="440" t="s">
        <v>421</v>
      </c>
      <c r="G53" s="341" t="s">
        <v>156</v>
      </c>
      <c r="H53" s="441">
        <v>70.1</v>
      </c>
      <c r="I53" s="441">
        <v>67</v>
      </c>
    </row>
    <row r="54" spans="1:9" s="48" customFormat="1" ht="31.5" hidden="1">
      <c r="A54" s="262" t="s">
        <v>169</v>
      </c>
      <c r="B54" s="305" t="s">
        <v>146</v>
      </c>
      <c r="C54" s="442" t="s">
        <v>168</v>
      </c>
      <c r="D54" s="442"/>
      <c r="E54" s="429"/>
      <c r="F54" s="430"/>
      <c r="G54" s="442"/>
      <c r="H54" s="443">
        <f>+H55+H60</f>
        <v>0</v>
      </c>
      <c r="I54" s="443">
        <f>+I55+I60</f>
        <v>0</v>
      </c>
    </row>
    <row r="55" spans="1:9" s="48" customFormat="1" ht="47.25" hidden="1">
      <c r="A55" s="263" t="s">
        <v>170</v>
      </c>
      <c r="B55" s="312" t="s">
        <v>146</v>
      </c>
      <c r="C55" s="444" t="s">
        <v>168</v>
      </c>
      <c r="D55" s="444" t="s">
        <v>171</v>
      </c>
      <c r="E55" s="434"/>
      <c r="F55" s="435"/>
      <c r="G55" s="313"/>
      <c r="H55" s="318">
        <f>H56</f>
        <v>0</v>
      </c>
      <c r="I55" s="318">
        <f>I56</f>
        <v>0</v>
      </c>
    </row>
    <row r="56" spans="1:9" s="49" customFormat="1" ht="94.5" hidden="1">
      <c r="A56" s="284" t="s">
        <v>368</v>
      </c>
      <c r="B56" s="445" t="s">
        <v>146</v>
      </c>
      <c r="C56" s="446" t="s">
        <v>168</v>
      </c>
      <c r="D56" s="446" t="s">
        <v>171</v>
      </c>
      <c r="E56" s="403" t="s">
        <v>225</v>
      </c>
      <c r="F56" s="404" t="s">
        <v>199</v>
      </c>
      <c r="G56" s="446"/>
      <c r="H56" s="447">
        <f>+H57</f>
        <v>0</v>
      </c>
      <c r="I56" s="447">
        <f>+I57</f>
        <v>0</v>
      </c>
    </row>
    <row r="57" spans="1:9" s="48" customFormat="1" ht="144.75" customHeight="1" hidden="1">
      <c r="A57" s="274" t="s">
        <v>367</v>
      </c>
      <c r="B57" s="382" t="s">
        <v>146</v>
      </c>
      <c r="C57" s="448" t="s">
        <v>168</v>
      </c>
      <c r="D57" s="448" t="s">
        <v>171</v>
      </c>
      <c r="E57" s="407" t="s">
        <v>226</v>
      </c>
      <c r="F57" s="386" t="s">
        <v>199</v>
      </c>
      <c r="G57" s="448"/>
      <c r="H57" s="449">
        <f>+H58</f>
        <v>0</v>
      </c>
      <c r="I57" s="449">
        <f>+I58</f>
        <v>0</v>
      </c>
    </row>
    <row r="58" spans="1:9" s="27" customFormat="1" ht="78.75" hidden="1">
      <c r="A58" s="279" t="s">
        <v>228</v>
      </c>
      <c r="B58" s="388" t="s">
        <v>146</v>
      </c>
      <c r="C58" s="450" t="s">
        <v>168</v>
      </c>
      <c r="D58" s="450" t="s">
        <v>171</v>
      </c>
      <c r="E58" s="438" t="s">
        <v>226</v>
      </c>
      <c r="F58" s="392" t="s">
        <v>227</v>
      </c>
      <c r="G58" s="410"/>
      <c r="H58" s="394">
        <f>SUM(H59:H59)</f>
        <v>0</v>
      </c>
      <c r="I58" s="394">
        <f>SUM(I59:I59)</f>
        <v>0</v>
      </c>
    </row>
    <row r="59" spans="1:9" s="254" customFormat="1" ht="31.5" hidden="1">
      <c r="A59" s="132" t="s">
        <v>155</v>
      </c>
      <c r="B59" s="340" t="s">
        <v>146</v>
      </c>
      <c r="C59" s="451" t="s">
        <v>168</v>
      </c>
      <c r="D59" s="451" t="s">
        <v>171</v>
      </c>
      <c r="E59" s="439" t="s">
        <v>226</v>
      </c>
      <c r="F59" s="440" t="s">
        <v>227</v>
      </c>
      <c r="G59" s="452" t="s">
        <v>156</v>
      </c>
      <c r="H59" s="356">
        <v>0</v>
      </c>
      <c r="I59" s="356">
        <v>0</v>
      </c>
    </row>
    <row r="60" spans="1:9" s="43" customFormat="1" ht="31.5" hidden="1">
      <c r="A60" s="282" t="s">
        <v>172</v>
      </c>
      <c r="B60" s="432" t="s">
        <v>146</v>
      </c>
      <c r="C60" s="433" t="s">
        <v>168</v>
      </c>
      <c r="D60" s="433">
        <v>14</v>
      </c>
      <c r="E60" s="434"/>
      <c r="F60" s="435"/>
      <c r="G60" s="433"/>
      <c r="H60" s="318">
        <f aca="true" t="shared" si="2" ref="H60:I62">+H61</f>
        <v>0</v>
      </c>
      <c r="I60" s="318">
        <f t="shared" si="2"/>
        <v>0</v>
      </c>
    </row>
    <row r="61" spans="1:9" s="43" customFormat="1" ht="94.5" hidden="1">
      <c r="A61" s="284" t="s">
        <v>368</v>
      </c>
      <c r="B61" s="445" t="s">
        <v>146</v>
      </c>
      <c r="C61" s="453" t="s">
        <v>168</v>
      </c>
      <c r="D61" s="453">
        <v>14</v>
      </c>
      <c r="E61" s="403" t="s">
        <v>225</v>
      </c>
      <c r="F61" s="404" t="s">
        <v>199</v>
      </c>
      <c r="G61" s="453"/>
      <c r="H61" s="365">
        <f t="shared" si="2"/>
        <v>0</v>
      </c>
      <c r="I61" s="365">
        <f t="shared" si="2"/>
        <v>0</v>
      </c>
    </row>
    <row r="62" spans="1:9" s="27" customFormat="1" ht="147" customHeight="1" hidden="1">
      <c r="A62" s="274" t="s">
        <v>367</v>
      </c>
      <c r="B62" s="382" t="s">
        <v>146</v>
      </c>
      <c r="C62" s="454" t="s">
        <v>168</v>
      </c>
      <c r="D62" s="454" t="s">
        <v>173</v>
      </c>
      <c r="E62" s="407" t="s">
        <v>226</v>
      </c>
      <c r="F62" s="386" t="s">
        <v>199</v>
      </c>
      <c r="G62" s="454"/>
      <c r="H62" s="387">
        <f t="shared" si="2"/>
        <v>0</v>
      </c>
      <c r="I62" s="387">
        <f t="shared" si="2"/>
        <v>0</v>
      </c>
    </row>
    <row r="63" spans="1:9" s="27" customFormat="1" ht="78.75" hidden="1">
      <c r="A63" s="279" t="s">
        <v>228</v>
      </c>
      <c r="B63" s="388" t="s">
        <v>146</v>
      </c>
      <c r="C63" s="437" t="s">
        <v>168</v>
      </c>
      <c r="D63" s="437">
        <v>14</v>
      </c>
      <c r="E63" s="438" t="s">
        <v>226</v>
      </c>
      <c r="F63" s="392" t="s">
        <v>227</v>
      </c>
      <c r="G63" s="410"/>
      <c r="H63" s="394">
        <f>H64</f>
        <v>0</v>
      </c>
      <c r="I63" s="394">
        <f>I64</f>
        <v>0</v>
      </c>
    </row>
    <row r="64" spans="1:9" s="27" customFormat="1" ht="31.5" hidden="1">
      <c r="A64" s="132" t="s">
        <v>155</v>
      </c>
      <c r="B64" s="340" t="s">
        <v>146</v>
      </c>
      <c r="C64" s="455" t="s">
        <v>168</v>
      </c>
      <c r="D64" s="455">
        <v>14</v>
      </c>
      <c r="E64" s="439" t="s">
        <v>226</v>
      </c>
      <c r="F64" s="440" t="s">
        <v>227</v>
      </c>
      <c r="G64" s="341" t="s">
        <v>156</v>
      </c>
      <c r="H64" s="441">
        <v>0</v>
      </c>
      <c r="I64" s="441">
        <v>0</v>
      </c>
    </row>
    <row r="65" spans="1:9" s="27" customFormat="1" ht="18.75">
      <c r="A65" s="262" t="s">
        <v>174</v>
      </c>
      <c r="B65" s="305" t="s">
        <v>146</v>
      </c>
      <c r="C65" s="306" t="s">
        <v>153</v>
      </c>
      <c r="D65" s="456"/>
      <c r="E65" s="456"/>
      <c r="F65" s="457"/>
      <c r="G65" s="310"/>
      <c r="H65" s="311">
        <f>+H66</f>
        <v>18.6</v>
      </c>
      <c r="I65" s="311">
        <f>+I66</f>
        <v>15</v>
      </c>
    </row>
    <row r="66" spans="1:9" s="27" customFormat="1" ht="18.75">
      <c r="A66" s="285" t="s">
        <v>175</v>
      </c>
      <c r="B66" s="458" t="s">
        <v>146</v>
      </c>
      <c r="C66" s="459" t="s">
        <v>153</v>
      </c>
      <c r="D66" s="460">
        <v>12</v>
      </c>
      <c r="E66" s="461"/>
      <c r="F66" s="462"/>
      <c r="G66" s="463"/>
      <c r="H66" s="464">
        <f>SUM(H71,H67)</f>
        <v>18.6</v>
      </c>
      <c r="I66" s="464">
        <f>SUM(I71,I67)</f>
        <v>15</v>
      </c>
    </row>
    <row r="67" spans="1:38" s="42" customFormat="1" ht="78.75" hidden="1">
      <c r="A67" s="264" t="s">
        <v>369</v>
      </c>
      <c r="B67" s="319" t="s">
        <v>146</v>
      </c>
      <c r="C67" s="320" t="s">
        <v>153</v>
      </c>
      <c r="D67" s="321" t="s">
        <v>176</v>
      </c>
      <c r="E67" s="322" t="s">
        <v>342</v>
      </c>
      <c r="F67" s="323" t="s">
        <v>199</v>
      </c>
      <c r="G67" s="324"/>
      <c r="H67" s="325">
        <f>SUM(H68)</f>
        <v>0</v>
      </c>
      <c r="I67" s="325">
        <f>SUM(I68)</f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1:248" s="41" customFormat="1" ht="110.25" hidden="1">
      <c r="A68" s="286" t="s">
        <v>370</v>
      </c>
      <c r="B68" s="465" t="s">
        <v>146</v>
      </c>
      <c r="C68" s="327" t="s">
        <v>153</v>
      </c>
      <c r="D68" s="328" t="s">
        <v>176</v>
      </c>
      <c r="E68" s="466" t="s">
        <v>343</v>
      </c>
      <c r="F68" s="467" t="s">
        <v>199</v>
      </c>
      <c r="G68" s="468"/>
      <c r="H68" s="469">
        <f>SUM(H69)</f>
        <v>0</v>
      </c>
      <c r="I68" s="469">
        <f>SUM(I69)</f>
        <v>0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</row>
    <row r="69" spans="1:248" s="51" customFormat="1" ht="47.25" hidden="1">
      <c r="A69" s="287" t="s">
        <v>345</v>
      </c>
      <c r="B69" s="470" t="s">
        <v>146</v>
      </c>
      <c r="C69" s="334" t="s">
        <v>153</v>
      </c>
      <c r="D69" s="335" t="s">
        <v>176</v>
      </c>
      <c r="E69" s="471" t="s">
        <v>343</v>
      </c>
      <c r="F69" s="472" t="s">
        <v>344</v>
      </c>
      <c r="G69" s="473"/>
      <c r="H69" s="339">
        <f>+H70</f>
        <v>0</v>
      </c>
      <c r="I69" s="339">
        <f>+I70</f>
        <v>0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</row>
    <row r="70" spans="1:249" s="39" customFormat="1" ht="31.5" hidden="1">
      <c r="A70" s="132" t="s">
        <v>155</v>
      </c>
      <c r="B70" s="340" t="s">
        <v>146</v>
      </c>
      <c r="C70" s="474" t="s">
        <v>153</v>
      </c>
      <c r="D70" s="475" t="s">
        <v>176</v>
      </c>
      <c r="E70" s="476" t="s">
        <v>343</v>
      </c>
      <c r="F70" s="477" t="s">
        <v>344</v>
      </c>
      <c r="G70" s="478" t="s">
        <v>156</v>
      </c>
      <c r="H70" s="479">
        <v>0</v>
      </c>
      <c r="I70" s="479">
        <v>0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</row>
    <row r="71" spans="1:38" s="42" customFormat="1" ht="78.75">
      <c r="A71" s="264" t="s">
        <v>371</v>
      </c>
      <c r="B71" s="319" t="s">
        <v>146</v>
      </c>
      <c r="C71" s="320" t="s">
        <v>153</v>
      </c>
      <c r="D71" s="321" t="s">
        <v>176</v>
      </c>
      <c r="E71" s="322" t="s">
        <v>164</v>
      </c>
      <c r="F71" s="323" t="s">
        <v>199</v>
      </c>
      <c r="G71" s="324"/>
      <c r="H71" s="325">
        <f>+H72+H68</f>
        <v>18.6</v>
      </c>
      <c r="I71" s="325">
        <f>+I72+I68</f>
        <v>15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</row>
    <row r="72" spans="1:248" s="41" customFormat="1" ht="110.25">
      <c r="A72" s="286" t="s">
        <v>393</v>
      </c>
      <c r="B72" s="465" t="s">
        <v>146</v>
      </c>
      <c r="C72" s="327" t="s">
        <v>153</v>
      </c>
      <c r="D72" s="328" t="s">
        <v>176</v>
      </c>
      <c r="E72" s="466" t="s">
        <v>210</v>
      </c>
      <c r="F72" s="467" t="s">
        <v>199</v>
      </c>
      <c r="G72" s="468"/>
      <c r="H72" s="469">
        <f>+H73</f>
        <v>18.6</v>
      </c>
      <c r="I72" s="469">
        <f>+I73</f>
        <v>15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</row>
    <row r="73" spans="1:248" s="41" customFormat="1" ht="19.5">
      <c r="A73" s="287" t="s">
        <v>211</v>
      </c>
      <c r="B73" s="470" t="s">
        <v>146</v>
      </c>
      <c r="C73" s="334" t="s">
        <v>153</v>
      </c>
      <c r="D73" s="335" t="s">
        <v>176</v>
      </c>
      <c r="E73" s="471" t="s">
        <v>210</v>
      </c>
      <c r="F73" s="472" t="s">
        <v>341</v>
      </c>
      <c r="G73" s="473"/>
      <c r="H73" s="339">
        <f>+H74</f>
        <v>18.6</v>
      </c>
      <c r="I73" s="339">
        <f>+I74</f>
        <v>15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</row>
    <row r="74" spans="1:248" s="41" customFormat="1" ht="31.5">
      <c r="A74" s="132" t="s">
        <v>155</v>
      </c>
      <c r="B74" s="340" t="s">
        <v>146</v>
      </c>
      <c r="C74" s="474" t="s">
        <v>153</v>
      </c>
      <c r="D74" s="475" t="s">
        <v>176</v>
      </c>
      <c r="E74" s="476" t="s">
        <v>210</v>
      </c>
      <c r="F74" s="477" t="s">
        <v>341</v>
      </c>
      <c r="G74" s="478" t="s">
        <v>156</v>
      </c>
      <c r="H74" s="479">
        <v>18.6</v>
      </c>
      <c r="I74" s="479">
        <v>15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</row>
    <row r="75" spans="1:9" s="43" customFormat="1" ht="18.75">
      <c r="A75" s="281" t="s">
        <v>177</v>
      </c>
      <c r="B75" s="426" t="s">
        <v>146</v>
      </c>
      <c r="C75" s="427" t="s">
        <v>178</v>
      </c>
      <c r="D75" s="427"/>
      <c r="E75" s="480"/>
      <c r="F75" s="481"/>
      <c r="G75" s="427"/>
      <c r="H75" s="482">
        <f>SUM(H76)</f>
        <v>15</v>
      </c>
      <c r="I75" s="482">
        <f>SUM(I76)</f>
        <v>10</v>
      </c>
    </row>
    <row r="76" spans="1:9" s="27" customFormat="1" ht="18.75">
      <c r="A76" s="282" t="s">
        <v>179</v>
      </c>
      <c r="B76" s="432" t="s">
        <v>146</v>
      </c>
      <c r="C76" s="433" t="s">
        <v>178</v>
      </c>
      <c r="D76" s="433" t="s">
        <v>168</v>
      </c>
      <c r="E76" s="483"/>
      <c r="F76" s="484"/>
      <c r="G76" s="433"/>
      <c r="H76" s="485">
        <f>+H77</f>
        <v>15</v>
      </c>
      <c r="I76" s="485">
        <f>+I77</f>
        <v>10</v>
      </c>
    </row>
    <row r="77" spans="1:38" s="54" customFormat="1" ht="78.75">
      <c r="A77" s="288" t="s">
        <v>384</v>
      </c>
      <c r="B77" s="486" t="s">
        <v>146</v>
      </c>
      <c r="C77" s="453" t="s">
        <v>178</v>
      </c>
      <c r="D77" s="487" t="s">
        <v>168</v>
      </c>
      <c r="E77" s="488" t="s">
        <v>212</v>
      </c>
      <c r="F77" s="489" t="s">
        <v>199</v>
      </c>
      <c r="G77" s="490"/>
      <c r="H77" s="491">
        <f>+H78</f>
        <v>15</v>
      </c>
      <c r="I77" s="491">
        <f>+I78</f>
        <v>10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8" s="42" customFormat="1" ht="126">
      <c r="A78" s="265" t="s">
        <v>394</v>
      </c>
      <c r="B78" s="492" t="s">
        <v>146</v>
      </c>
      <c r="C78" s="327" t="s">
        <v>178</v>
      </c>
      <c r="D78" s="328" t="s">
        <v>168</v>
      </c>
      <c r="E78" s="493" t="s">
        <v>213</v>
      </c>
      <c r="F78" s="494" t="s">
        <v>199</v>
      </c>
      <c r="G78" s="331"/>
      <c r="H78" s="332">
        <f>+H79+H81</f>
        <v>15</v>
      </c>
      <c r="I78" s="332">
        <f>+I79+I81</f>
        <v>10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</row>
    <row r="79" spans="1:9" s="41" customFormat="1" ht="19.5">
      <c r="A79" s="266" t="s">
        <v>215</v>
      </c>
      <c r="B79" s="333" t="s">
        <v>146</v>
      </c>
      <c r="C79" s="334" t="s">
        <v>178</v>
      </c>
      <c r="D79" s="335" t="s">
        <v>168</v>
      </c>
      <c r="E79" s="495" t="s">
        <v>213</v>
      </c>
      <c r="F79" s="496" t="s">
        <v>214</v>
      </c>
      <c r="G79" s="338"/>
      <c r="H79" s="339">
        <f>SUM(H80)</f>
        <v>15</v>
      </c>
      <c r="I79" s="339">
        <f>SUM(I80)</f>
        <v>10</v>
      </c>
    </row>
    <row r="80" spans="1:9" s="41" customFormat="1" ht="31.5">
      <c r="A80" s="289" t="s">
        <v>155</v>
      </c>
      <c r="B80" s="340" t="s">
        <v>146</v>
      </c>
      <c r="C80" s="474" t="s">
        <v>178</v>
      </c>
      <c r="D80" s="475" t="s">
        <v>168</v>
      </c>
      <c r="E80" s="497" t="s">
        <v>213</v>
      </c>
      <c r="F80" s="498" t="s">
        <v>214</v>
      </c>
      <c r="G80" s="345" t="s">
        <v>156</v>
      </c>
      <c r="H80" s="346">
        <v>15</v>
      </c>
      <c r="I80" s="346">
        <v>10</v>
      </c>
    </row>
    <row r="81" spans="1:38" s="42" customFormat="1" ht="19.5" hidden="1">
      <c r="A81" s="266" t="s">
        <v>217</v>
      </c>
      <c r="B81" s="499" t="s">
        <v>146</v>
      </c>
      <c r="C81" s="334"/>
      <c r="D81" s="335"/>
      <c r="E81" s="368" t="s">
        <v>213</v>
      </c>
      <c r="F81" s="369" t="s">
        <v>216</v>
      </c>
      <c r="G81" s="338"/>
      <c r="H81" s="339">
        <f>SUM(H82)</f>
        <v>0</v>
      </c>
      <c r="I81" s="339">
        <f>SUM(I82)</f>
        <v>0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</row>
    <row r="82" spans="1:9" s="41" customFormat="1" ht="31.5" hidden="1">
      <c r="A82" s="289" t="s">
        <v>155</v>
      </c>
      <c r="B82" s="340" t="s">
        <v>146</v>
      </c>
      <c r="C82" s="474" t="s">
        <v>178</v>
      </c>
      <c r="D82" s="475" t="s">
        <v>168</v>
      </c>
      <c r="E82" s="497" t="s">
        <v>213</v>
      </c>
      <c r="F82" s="498" t="s">
        <v>216</v>
      </c>
      <c r="G82" s="345" t="s">
        <v>156</v>
      </c>
      <c r="H82" s="346">
        <v>0</v>
      </c>
      <c r="I82" s="346">
        <v>0</v>
      </c>
    </row>
    <row r="83" spans="1:9" s="41" customFormat="1" ht="19.5" hidden="1">
      <c r="A83" s="290" t="s">
        <v>188</v>
      </c>
      <c r="B83" s="500" t="s">
        <v>146</v>
      </c>
      <c r="C83" s="501" t="s">
        <v>160</v>
      </c>
      <c r="D83" s="502"/>
      <c r="E83" s="503"/>
      <c r="F83" s="504"/>
      <c r="G83" s="505"/>
      <c r="H83" s="506">
        <f aca="true" t="shared" si="3" ref="H83:I87">+H84</f>
        <v>0</v>
      </c>
      <c r="I83" s="506">
        <f t="shared" si="3"/>
        <v>0</v>
      </c>
    </row>
    <row r="84" spans="1:9" s="41" customFormat="1" ht="19.5" hidden="1">
      <c r="A84" s="291" t="s">
        <v>189</v>
      </c>
      <c r="B84" s="507" t="s">
        <v>146</v>
      </c>
      <c r="C84" s="459" t="s">
        <v>160</v>
      </c>
      <c r="D84" s="460" t="s">
        <v>160</v>
      </c>
      <c r="E84" s="508"/>
      <c r="F84" s="509"/>
      <c r="G84" s="510"/>
      <c r="H84" s="464">
        <f t="shared" si="3"/>
        <v>0</v>
      </c>
      <c r="I84" s="464">
        <f t="shared" si="3"/>
        <v>0</v>
      </c>
    </row>
    <row r="85" spans="1:9" s="41" customFormat="1" ht="110.25" hidden="1">
      <c r="A85" s="292" t="s">
        <v>346</v>
      </c>
      <c r="B85" s="511" t="s">
        <v>146</v>
      </c>
      <c r="C85" s="446" t="s">
        <v>160</v>
      </c>
      <c r="D85" s="512" t="s">
        <v>160</v>
      </c>
      <c r="E85" s="347" t="s">
        <v>218</v>
      </c>
      <c r="F85" s="348" t="s">
        <v>199</v>
      </c>
      <c r="G85" s="513"/>
      <c r="H85" s="447">
        <f t="shared" si="3"/>
        <v>0</v>
      </c>
      <c r="I85" s="447">
        <f t="shared" si="3"/>
        <v>0</v>
      </c>
    </row>
    <row r="86" spans="1:9" s="41" customFormat="1" ht="110.25" hidden="1">
      <c r="A86" s="293" t="s">
        <v>347</v>
      </c>
      <c r="B86" s="514" t="s">
        <v>146</v>
      </c>
      <c r="C86" s="448" t="s">
        <v>160</v>
      </c>
      <c r="D86" s="515" t="s">
        <v>160</v>
      </c>
      <c r="E86" s="516" t="s">
        <v>190</v>
      </c>
      <c r="F86" s="330" t="s">
        <v>199</v>
      </c>
      <c r="G86" s="517"/>
      <c r="H86" s="449">
        <f t="shared" si="3"/>
        <v>0</v>
      </c>
      <c r="I86" s="449">
        <f t="shared" si="3"/>
        <v>0</v>
      </c>
    </row>
    <row r="87" spans="1:9" s="41" customFormat="1" ht="18.75" customHeight="1" hidden="1">
      <c r="A87" s="275" t="s">
        <v>220</v>
      </c>
      <c r="B87" s="518" t="s">
        <v>146</v>
      </c>
      <c r="C87" s="410" t="s">
        <v>160</v>
      </c>
      <c r="D87" s="519" t="s">
        <v>160</v>
      </c>
      <c r="E87" s="520" t="s">
        <v>190</v>
      </c>
      <c r="F87" s="337" t="s">
        <v>219</v>
      </c>
      <c r="G87" s="423"/>
      <c r="H87" s="413">
        <f t="shared" si="3"/>
        <v>0</v>
      </c>
      <c r="I87" s="413">
        <f t="shared" si="3"/>
        <v>0</v>
      </c>
    </row>
    <row r="88" spans="1:9" s="41" customFormat="1" ht="31.5" hidden="1">
      <c r="A88" s="289" t="s">
        <v>155</v>
      </c>
      <c r="B88" s="340" t="s">
        <v>146</v>
      </c>
      <c r="C88" s="452" t="s">
        <v>160</v>
      </c>
      <c r="D88" s="521" t="s">
        <v>160</v>
      </c>
      <c r="E88" s="522" t="s">
        <v>190</v>
      </c>
      <c r="F88" s="344" t="s">
        <v>219</v>
      </c>
      <c r="G88" s="523" t="s">
        <v>156</v>
      </c>
      <c r="H88" s="418"/>
      <c r="I88" s="418"/>
    </row>
    <row r="89" spans="1:9" s="27" customFormat="1" ht="18.75">
      <c r="A89" s="262" t="s">
        <v>180</v>
      </c>
      <c r="B89" s="305" t="s">
        <v>146</v>
      </c>
      <c r="C89" s="306" t="s">
        <v>181</v>
      </c>
      <c r="D89" s="306"/>
      <c r="E89" s="480"/>
      <c r="F89" s="481"/>
      <c r="G89" s="306"/>
      <c r="H89" s="311">
        <f aca="true" t="shared" si="4" ref="H89:I91">+H90</f>
        <v>192.8</v>
      </c>
      <c r="I89" s="311">
        <f t="shared" si="4"/>
        <v>122.8</v>
      </c>
    </row>
    <row r="90" spans="1:9" s="27" customFormat="1" ht="18.75">
      <c r="A90" s="263" t="s">
        <v>182</v>
      </c>
      <c r="B90" s="312" t="s">
        <v>146</v>
      </c>
      <c r="C90" s="313" t="s">
        <v>181</v>
      </c>
      <c r="D90" s="313" t="s">
        <v>147</v>
      </c>
      <c r="E90" s="374"/>
      <c r="F90" s="375"/>
      <c r="G90" s="313"/>
      <c r="H90" s="318">
        <f t="shared" si="4"/>
        <v>192.8</v>
      </c>
      <c r="I90" s="318">
        <f t="shared" si="4"/>
        <v>122.8</v>
      </c>
    </row>
    <row r="91" spans="1:9" s="27" customFormat="1" ht="63">
      <c r="A91" s="284" t="s">
        <v>386</v>
      </c>
      <c r="B91" s="445" t="s">
        <v>146</v>
      </c>
      <c r="C91" s="446" t="s">
        <v>181</v>
      </c>
      <c r="D91" s="446" t="s">
        <v>147</v>
      </c>
      <c r="E91" s="403" t="s">
        <v>198</v>
      </c>
      <c r="F91" s="404" t="s">
        <v>199</v>
      </c>
      <c r="G91" s="524"/>
      <c r="H91" s="365">
        <f t="shared" si="4"/>
        <v>192.8</v>
      </c>
      <c r="I91" s="365">
        <f t="shared" si="4"/>
        <v>122.8</v>
      </c>
    </row>
    <row r="92" spans="1:9" s="27" customFormat="1" ht="78.75">
      <c r="A92" s="274" t="s">
        <v>395</v>
      </c>
      <c r="B92" s="525" t="s">
        <v>146</v>
      </c>
      <c r="C92" s="448" t="s">
        <v>181</v>
      </c>
      <c r="D92" s="448" t="s">
        <v>147</v>
      </c>
      <c r="E92" s="526" t="s">
        <v>200</v>
      </c>
      <c r="F92" s="527" t="s">
        <v>199</v>
      </c>
      <c r="G92" s="448"/>
      <c r="H92" s="387">
        <f>H93+H97</f>
        <v>192.8</v>
      </c>
      <c r="I92" s="387">
        <f>I93+I97</f>
        <v>122.8</v>
      </c>
    </row>
    <row r="93" spans="1:9" s="27" customFormat="1" ht="31.5">
      <c r="A93" s="279" t="s">
        <v>202</v>
      </c>
      <c r="B93" s="528" t="s">
        <v>146</v>
      </c>
      <c r="C93" s="410" t="s">
        <v>181</v>
      </c>
      <c r="D93" s="519" t="s">
        <v>147</v>
      </c>
      <c r="E93" s="438" t="s">
        <v>200</v>
      </c>
      <c r="F93" s="529" t="s">
        <v>201</v>
      </c>
      <c r="G93" s="423"/>
      <c r="H93" s="394">
        <f>SUM(H94:H96)</f>
        <v>192.8</v>
      </c>
      <c r="I93" s="394">
        <f>SUM(I94:I96)</f>
        <v>122.8</v>
      </c>
    </row>
    <row r="94" spans="1:9" s="27" customFormat="1" ht="78.75">
      <c r="A94" s="133" t="s">
        <v>154</v>
      </c>
      <c r="B94" s="414" t="s">
        <v>146</v>
      </c>
      <c r="C94" s="341" t="s">
        <v>181</v>
      </c>
      <c r="D94" s="341" t="s">
        <v>147</v>
      </c>
      <c r="E94" s="439" t="s">
        <v>200</v>
      </c>
      <c r="F94" s="530" t="s">
        <v>201</v>
      </c>
      <c r="G94" s="341" t="s">
        <v>149</v>
      </c>
      <c r="H94" s="441">
        <v>170</v>
      </c>
      <c r="I94" s="441">
        <v>100</v>
      </c>
    </row>
    <row r="95" spans="1:9" s="27" customFormat="1" ht="31.5">
      <c r="A95" s="280" t="s">
        <v>155</v>
      </c>
      <c r="B95" s="417" t="s">
        <v>146</v>
      </c>
      <c r="C95" s="341" t="s">
        <v>181</v>
      </c>
      <c r="D95" s="341" t="s">
        <v>147</v>
      </c>
      <c r="E95" s="439" t="s">
        <v>200</v>
      </c>
      <c r="F95" s="530" t="s">
        <v>201</v>
      </c>
      <c r="G95" s="341" t="s">
        <v>156</v>
      </c>
      <c r="H95" s="441">
        <v>18</v>
      </c>
      <c r="I95" s="441">
        <v>18</v>
      </c>
    </row>
    <row r="96" spans="1:9" s="27" customFormat="1" ht="18.75">
      <c r="A96" s="280" t="s">
        <v>157</v>
      </c>
      <c r="B96" s="417" t="s">
        <v>146</v>
      </c>
      <c r="C96" s="341" t="s">
        <v>181</v>
      </c>
      <c r="D96" s="341" t="s">
        <v>147</v>
      </c>
      <c r="E96" s="439" t="s">
        <v>200</v>
      </c>
      <c r="F96" s="530" t="s">
        <v>201</v>
      </c>
      <c r="G96" s="341" t="s">
        <v>158</v>
      </c>
      <c r="H96" s="441">
        <v>4.8</v>
      </c>
      <c r="I96" s="441">
        <v>4.8</v>
      </c>
    </row>
    <row r="97" spans="1:38" s="257" customFormat="1" ht="36.75" customHeight="1" hidden="1">
      <c r="A97" s="294" t="s">
        <v>204</v>
      </c>
      <c r="B97" s="531" t="s">
        <v>146</v>
      </c>
      <c r="C97" s="532" t="s">
        <v>181</v>
      </c>
      <c r="D97" s="533" t="s">
        <v>147</v>
      </c>
      <c r="E97" s="534" t="s">
        <v>200</v>
      </c>
      <c r="F97" s="535" t="s">
        <v>203</v>
      </c>
      <c r="G97" s="536"/>
      <c r="H97" s="537">
        <f>+H98</f>
        <v>0</v>
      </c>
      <c r="I97" s="537">
        <f>+I98</f>
        <v>0</v>
      </c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</row>
    <row r="98" spans="1:38" s="257" customFormat="1" ht="31.5" hidden="1">
      <c r="A98" s="280" t="s">
        <v>155</v>
      </c>
      <c r="B98" s="538" t="s">
        <v>146</v>
      </c>
      <c r="C98" s="539" t="s">
        <v>181</v>
      </c>
      <c r="D98" s="539" t="s">
        <v>147</v>
      </c>
      <c r="E98" s="540" t="s">
        <v>200</v>
      </c>
      <c r="F98" s="541" t="s">
        <v>203</v>
      </c>
      <c r="G98" s="539" t="s">
        <v>156</v>
      </c>
      <c r="H98" s="542">
        <v>0</v>
      </c>
      <c r="I98" s="542">
        <v>0</v>
      </c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</row>
    <row r="99" spans="1:9" s="27" customFormat="1" ht="18.75" hidden="1">
      <c r="A99" s="262" t="s">
        <v>183</v>
      </c>
      <c r="B99" s="305" t="s">
        <v>146</v>
      </c>
      <c r="C99" s="305">
        <v>10</v>
      </c>
      <c r="D99" s="305"/>
      <c r="E99" s="480"/>
      <c r="F99" s="481"/>
      <c r="G99" s="306"/>
      <c r="H99" s="311">
        <f>+H100</f>
        <v>0</v>
      </c>
      <c r="I99" s="311">
        <f>+I100</f>
        <v>0</v>
      </c>
    </row>
    <row r="100" spans="1:9" s="27" customFormat="1" ht="18.75" hidden="1">
      <c r="A100" s="263" t="s">
        <v>184</v>
      </c>
      <c r="B100" s="312" t="s">
        <v>146</v>
      </c>
      <c r="C100" s="432">
        <v>10</v>
      </c>
      <c r="D100" s="433" t="s">
        <v>147</v>
      </c>
      <c r="E100" s="374"/>
      <c r="F100" s="375"/>
      <c r="G100" s="433"/>
      <c r="H100" s="318">
        <f aca="true" t="shared" si="5" ref="H100:I103">H101</f>
        <v>0</v>
      </c>
      <c r="I100" s="318">
        <f t="shared" si="5"/>
        <v>0</v>
      </c>
    </row>
    <row r="101" spans="1:9" s="27" customFormat="1" ht="64.5" customHeight="1" hidden="1">
      <c r="A101" s="295" t="s">
        <v>348</v>
      </c>
      <c r="B101" s="543" t="s">
        <v>146</v>
      </c>
      <c r="C101" s="544">
        <v>10</v>
      </c>
      <c r="D101" s="545" t="s">
        <v>147</v>
      </c>
      <c r="E101" s="403" t="s">
        <v>207</v>
      </c>
      <c r="F101" s="404" t="s">
        <v>199</v>
      </c>
      <c r="G101" s="364"/>
      <c r="H101" s="365">
        <f t="shared" si="5"/>
        <v>0</v>
      </c>
      <c r="I101" s="365">
        <f t="shared" si="5"/>
        <v>0</v>
      </c>
    </row>
    <row r="102" spans="1:9" s="27" customFormat="1" ht="94.5" hidden="1">
      <c r="A102" s="296" t="s">
        <v>349</v>
      </c>
      <c r="B102" s="546" t="s">
        <v>146</v>
      </c>
      <c r="C102" s="547">
        <v>10</v>
      </c>
      <c r="D102" s="548" t="s">
        <v>147</v>
      </c>
      <c r="E102" s="526" t="s">
        <v>208</v>
      </c>
      <c r="F102" s="527" t="s">
        <v>199</v>
      </c>
      <c r="G102" s="549"/>
      <c r="H102" s="387">
        <f t="shared" si="5"/>
        <v>0</v>
      </c>
      <c r="I102" s="387">
        <f t="shared" si="5"/>
        <v>0</v>
      </c>
    </row>
    <row r="103" spans="1:9" s="27" customFormat="1" ht="31.5" hidden="1">
      <c r="A103" s="283" t="s">
        <v>185</v>
      </c>
      <c r="B103" s="436" t="s">
        <v>146</v>
      </c>
      <c r="C103" s="550">
        <v>10</v>
      </c>
      <c r="D103" s="551" t="s">
        <v>147</v>
      </c>
      <c r="E103" s="552" t="s">
        <v>208</v>
      </c>
      <c r="F103" s="412" t="s">
        <v>209</v>
      </c>
      <c r="G103" s="393"/>
      <c r="H103" s="394">
        <f t="shared" si="5"/>
        <v>0</v>
      </c>
      <c r="I103" s="394">
        <f t="shared" si="5"/>
        <v>0</v>
      </c>
    </row>
    <row r="104" spans="1:9" s="27" customFormat="1" ht="18.75" hidden="1">
      <c r="A104" s="133" t="s">
        <v>186</v>
      </c>
      <c r="B104" s="419" t="s">
        <v>146</v>
      </c>
      <c r="C104" s="553">
        <v>10</v>
      </c>
      <c r="D104" s="399" t="s">
        <v>147</v>
      </c>
      <c r="E104" s="554" t="s">
        <v>208</v>
      </c>
      <c r="F104" s="398" t="s">
        <v>209</v>
      </c>
      <c r="G104" s="555" t="s">
        <v>187</v>
      </c>
      <c r="H104" s="441"/>
      <c r="I104" s="441"/>
    </row>
    <row r="105" spans="1:38" s="38" customFormat="1" ht="18.75" hidden="1">
      <c r="A105" s="297" t="s">
        <v>191</v>
      </c>
      <c r="B105" s="556" t="s">
        <v>146</v>
      </c>
      <c r="C105" s="556">
        <v>11</v>
      </c>
      <c r="D105" s="502"/>
      <c r="E105" s="557"/>
      <c r="F105" s="558"/>
      <c r="G105" s="505"/>
      <c r="H105" s="506">
        <f aca="true" t="shared" si="6" ref="H105:I109">+H106</f>
        <v>0</v>
      </c>
      <c r="I105" s="506">
        <f t="shared" si="6"/>
        <v>0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1:38" s="38" customFormat="1" ht="18.75" hidden="1">
      <c r="A106" s="285" t="s">
        <v>192</v>
      </c>
      <c r="B106" s="458" t="s">
        <v>146</v>
      </c>
      <c r="C106" s="458">
        <v>11</v>
      </c>
      <c r="D106" s="460" t="s">
        <v>148</v>
      </c>
      <c r="E106" s="559"/>
      <c r="F106" s="560"/>
      <c r="G106" s="510"/>
      <c r="H106" s="464">
        <f t="shared" si="6"/>
        <v>0</v>
      </c>
      <c r="I106" s="464">
        <f t="shared" si="6"/>
        <v>0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1:38" s="56" customFormat="1" ht="94.5" hidden="1">
      <c r="A107" s="292" t="s">
        <v>396</v>
      </c>
      <c r="B107" s="511" t="s">
        <v>146</v>
      </c>
      <c r="C107" s="446" t="s">
        <v>193</v>
      </c>
      <c r="D107" s="512" t="s">
        <v>148</v>
      </c>
      <c r="E107" s="561" t="s">
        <v>218</v>
      </c>
      <c r="F107" s="348" t="s">
        <v>199</v>
      </c>
      <c r="G107" s="513"/>
      <c r="H107" s="447">
        <f t="shared" si="6"/>
        <v>0</v>
      </c>
      <c r="I107" s="447">
        <f t="shared" si="6"/>
        <v>0</v>
      </c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</row>
    <row r="108" spans="1:38" s="38" customFormat="1" ht="113.25" customHeight="1" hidden="1">
      <c r="A108" s="274" t="s">
        <v>397</v>
      </c>
      <c r="B108" s="382" t="s">
        <v>146</v>
      </c>
      <c r="C108" s="448" t="s">
        <v>193</v>
      </c>
      <c r="D108" s="515" t="s">
        <v>148</v>
      </c>
      <c r="E108" s="516" t="s">
        <v>194</v>
      </c>
      <c r="F108" s="330" t="s">
        <v>199</v>
      </c>
      <c r="G108" s="517"/>
      <c r="H108" s="449">
        <f t="shared" si="6"/>
        <v>0</v>
      </c>
      <c r="I108" s="449">
        <f t="shared" si="6"/>
        <v>0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1:38" s="38" customFormat="1" ht="63" hidden="1">
      <c r="A109" s="279" t="s">
        <v>350</v>
      </c>
      <c r="B109" s="388" t="s">
        <v>146</v>
      </c>
      <c r="C109" s="410" t="s">
        <v>193</v>
      </c>
      <c r="D109" s="519" t="s">
        <v>148</v>
      </c>
      <c r="E109" s="520" t="s">
        <v>194</v>
      </c>
      <c r="F109" s="337" t="s">
        <v>221</v>
      </c>
      <c r="G109" s="423"/>
      <c r="H109" s="413">
        <f t="shared" si="6"/>
        <v>0</v>
      </c>
      <c r="I109" s="413">
        <f t="shared" si="6"/>
        <v>0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1:38" s="38" customFormat="1" ht="31.5" hidden="1">
      <c r="A110" s="276" t="s">
        <v>155</v>
      </c>
      <c r="B110" s="611" t="s">
        <v>146</v>
      </c>
      <c r="C110" s="603" t="s">
        <v>193</v>
      </c>
      <c r="D110" s="604" t="s">
        <v>148</v>
      </c>
      <c r="E110" s="590" t="s">
        <v>194</v>
      </c>
      <c r="F110" s="605" t="s">
        <v>221</v>
      </c>
      <c r="G110" s="606" t="s">
        <v>156</v>
      </c>
      <c r="H110" s="607">
        <v>0</v>
      </c>
      <c r="I110" s="607">
        <v>0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1:38" s="38" customFormat="1" ht="18.75">
      <c r="A111" s="608" t="s">
        <v>416</v>
      </c>
      <c r="B111" s="1519"/>
      <c r="C111" s="1520"/>
      <c r="D111" s="1520"/>
      <c r="E111" s="1520"/>
      <c r="F111" s="1521"/>
      <c r="G111" s="609"/>
      <c r="H111" s="609">
        <v>22.2</v>
      </c>
      <c r="I111" s="610">
        <v>28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1:38" s="38" customFormat="1" ht="18.75">
      <c r="A112" s="6"/>
      <c r="B112" s="6"/>
      <c r="C112" s="7"/>
      <c r="D112" s="57"/>
      <c r="E112" s="58"/>
      <c r="F112" s="59"/>
      <c r="G112" s="7"/>
      <c r="H112" s="60"/>
      <c r="I112" s="29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1:38" s="38" customFormat="1" ht="18.75">
      <c r="A113" s="6"/>
      <c r="B113" s="6"/>
      <c r="C113" s="7"/>
      <c r="D113" s="57"/>
      <c r="E113" s="58"/>
      <c r="F113" s="59"/>
      <c r="G113" s="7"/>
      <c r="H113" s="60"/>
      <c r="I113" s="29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1:38" s="38" customFormat="1" ht="18.75">
      <c r="A114" s="6"/>
      <c r="B114" s="6"/>
      <c r="C114" s="7"/>
      <c r="D114" s="57"/>
      <c r="E114" s="58"/>
      <c r="F114" s="59"/>
      <c r="G114" s="7"/>
      <c r="H114" s="60"/>
      <c r="I114" s="29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1:38" s="38" customFormat="1" ht="18.75">
      <c r="A115" s="6"/>
      <c r="B115" s="6"/>
      <c r="C115" s="7"/>
      <c r="D115" s="57"/>
      <c r="E115" s="58"/>
      <c r="F115" s="59"/>
      <c r="G115" s="7"/>
      <c r="H115" s="60"/>
      <c r="I115" s="29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1:38" s="38" customFormat="1" ht="18.75">
      <c r="A116" s="6"/>
      <c r="B116" s="6"/>
      <c r="C116" s="7"/>
      <c r="D116" s="57"/>
      <c r="E116" s="58"/>
      <c r="F116" s="59"/>
      <c r="G116" s="7"/>
      <c r="H116" s="60"/>
      <c r="I116" s="29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1:38" s="38" customFormat="1" ht="18.75">
      <c r="A117" s="6"/>
      <c r="B117" s="6"/>
      <c r="C117" s="7"/>
      <c r="D117" s="57"/>
      <c r="E117" s="58"/>
      <c r="F117" s="59"/>
      <c r="G117" s="7"/>
      <c r="H117" s="60"/>
      <c r="I117" s="29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1:38" s="38" customFormat="1" ht="18.75">
      <c r="A118" s="6"/>
      <c r="B118" s="6"/>
      <c r="C118" s="7"/>
      <c r="D118" s="57"/>
      <c r="E118" s="58"/>
      <c r="F118" s="59"/>
      <c r="G118" s="7"/>
      <c r="H118" s="60"/>
      <c r="I118" s="29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1:38" s="38" customFormat="1" ht="18.75">
      <c r="A119" s="6"/>
      <c r="B119" s="6"/>
      <c r="C119" s="7"/>
      <c r="D119" s="57"/>
      <c r="E119" s="58"/>
      <c r="F119" s="59"/>
      <c r="G119" s="7"/>
      <c r="H119" s="60"/>
      <c r="I119" s="29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38" s="38" customFormat="1" ht="18.75">
      <c r="A120" s="6"/>
      <c r="B120" s="6"/>
      <c r="C120" s="7"/>
      <c r="D120" s="57"/>
      <c r="E120" s="58"/>
      <c r="F120" s="59"/>
      <c r="G120" s="7"/>
      <c r="H120" s="60"/>
      <c r="I120" s="29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s="38" customFormat="1" ht="18.75">
      <c r="A121" s="6"/>
      <c r="B121" s="6"/>
      <c r="C121" s="7"/>
      <c r="D121" s="57"/>
      <c r="E121" s="58"/>
      <c r="F121" s="59"/>
      <c r="G121" s="7"/>
      <c r="H121" s="60"/>
      <c r="I121" s="29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s="38" customFormat="1" ht="18.75">
      <c r="A122" s="6"/>
      <c r="B122" s="6"/>
      <c r="C122" s="7"/>
      <c r="D122" s="57"/>
      <c r="E122" s="58"/>
      <c r="F122" s="59"/>
      <c r="G122" s="7"/>
      <c r="H122" s="60"/>
      <c r="I122" s="29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s="38" customFormat="1" ht="18.75">
      <c r="A123" s="6"/>
      <c r="B123" s="6"/>
      <c r="C123" s="7"/>
      <c r="D123" s="57"/>
      <c r="E123" s="58"/>
      <c r="F123" s="59"/>
      <c r="G123" s="7"/>
      <c r="H123" s="60"/>
      <c r="I123" s="29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s="38" customFormat="1" ht="18.75">
      <c r="A124" s="6"/>
      <c r="B124" s="6"/>
      <c r="C124" s="7"/>
      <c r="D124" s="57"/>
      <c r="E124" s="58"/>
      <c r="F124" s="59"/>
      <c r="G124" s="7"/>
      <c r="H124" s="60"/>
      <c r="I124" s="29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s="38" customFormat="1" ht="18.75">
      <c r="A125" s="6"/>
      <c r="B125" s="6"/>
      <c r="C125" s="7"/>
      <c r="D125" s="57"/>
      <c r="E125" s="58"/>
      <c r="F125" s="59"/>
      <c r="G125" s="7"/>
      <c r="H125" s="60"/>
      <c r="I125" s="29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s="38" customFormat="1" ht="18.75">
      <c r="A126" s="6"/>
      <c r="B126" s="6"/>
      <c r="C126" s="7"/>
      <c r="D126" s="57"/>
      <c r="E126" s="58"/>
      <c r="F126" s="59"/>
      <c r="G126" s="7"/>
      <c r="H126" s="60"/>
      <c r="I126" s="29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s="38" customFormat="1" ht="18.75">
      <c r="A127" s="6"/>
      <c r="B127" s="6"/>
      <c r="C127" s="7"/>
      <c r="D127" s="57"/>
      <c r="E127" s="58"/>
      <c r="F127" s="59"/>
      <c r="G127" s="7"/>
      <c r="H127" s="60"/>
      <c r="I127" s="29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s="38" customFormat="1" ht="18.75">
      <c r="A128" s="6"/>
      <c r="B128" s="6"/>
      <c r="C128" s="7"/>
      <c r="D128" s="57"/>
      <c r="E128" s="58"/>
      <c r="F128" s="59"/>
      <c r="G128" s="7"/>
      <c r="H128" s="60"/>
      <c r="I128" s="29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1:38" s="38" customFormat="1" ht="18.75">
      <c r="A129" s="6"/>
      <c r="B129" s="6"/>
      <c r="C129" s="7"/>
      <c r="D129" s="57"/>
      <c r="E129" s="58"/>
      <c r="F129" s="59"/>
      <c r="G129" s="7"/>
      <c r="H129" s="60"/>
      <c r="I129" s="29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 s="38" customFormat="1" ht="18.75">
      <c r="A130" s="6"/>
      <c r="B130" s="6"/>
      <c r="C130" s="7"/>
      <c r="D130" s="57"/>
      <c r="E130" s="58"/>
      <c r="F130" s="59"/>
      <c r="G130" s="7"/>
      <c r="H130" s="60"/>
      <c r="I130" s="29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1:38" s="38" customFormat="1" ht="18.75">
      <c r="A131" s="6"/>
      <c r="B131" s="6"/>
      <c r="C131" s="7"/>
      <c r="D131" s="57"/>
      <c r="E131" s="58"/>
      <c r="F131" s="59"/>
      <c r="G131" s="7"/>
      <c r="H131" s="60"/>
      <c r="I131" s="29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1:38" s="38" customFormat="1" ht="18.75">
      <c r="A132" s="6"/>
      <c r="B132" s="6"/>
      <c r="C132" s="7"/>
      <c r="D132" s="57"/>
      <c r="E132" s="58"/>
      <c r="F132" s="59"/>
      <c r="G132" s="7"/>
      <c r="H132" s="60"/>
      <c r="I132" s="29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1:38" s="38" customFormat="1" ht="18.75">
      <c r="A133" s="6"/>
      <c r="B133" s="6"/>
      <c r="C133" s="7"/>
      <c r="D133" s="57"/>
      <c r="E133" s="58"/>
      <c r="F133" s="59"/>
      <c r="G133" s="7"/>
      <c r="H133" s="60"/>
      <c r="I133" s="29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1:38" s="38" customFormat="1" ht="18.75">
      <c r="A134" s="6"/>
      <c r="B134" s="6"/>
      <c r="C134" s="7"/>
      <c r="D134" s="57"/>
      <c r="E134" s="58"/>
      <c r="F134" s="59"/>
      <c r="G134" s="7"/>
      <c r="H134" s="60"/>
      <c r="I134" s="29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1:38" s="38" customFormat="1" ht="18.75">
      <c r="A135" s="6"/>
      <c r="B135" s="6"/>
      <c r="C135" s="7"/>
      <c r="D135" s="57"/>
      <c r="E135" s="58"/>
      <c r="F135" s="59"/>
      <c r="G135" s="7"/>
      <c r="H135" s="60"/>
      <c r="I135" s="29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1:38" s="38" customFormat="1" ht="18.75">
      <c r="A136" s="6"/>
      <c r="B136" s="6"/>
      <c r="C136" s="7"/>
      <c r="D136" s="57"/>
      <c r="E136" s="58"/>
      <c r="F136" s="59"/>
      <c r="G136" s="7"/>
      <c r="H136" s="60"/>
      <c r="I136" s="29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1:38" s="38" customFormat="1" ht="18.75">
      <c r="A137" s="6"/>
      <c r="B137" s="6"/>
      <c r="C137" s="7"/>
      <c r="D137" s="57"/>
      <c r="E137" s="58"/>
      <c r="F137" s="59"/>
      <c r="G137" s="7"/>
      <c r="H137" s="60"/>
      <c r="I137" s="29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1:38" s="38" customFormat="1" ht="18.75">
      <c r="A138" s="6"/>
      <c r="B138" s="6"/>
      <c r="C138" s="7"/>
      <c r="D138" s="57"/>
      <c r="E138" s="58"/>
      <c r="F138" s="59"/>
      <c r="G138" s="7"/>
      <c r="H138" s="60"/>
      <c r="I138" s="29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1:38" s="38" customFormat="1" ht="18.75">
      <c r="A139" s="6"/>
      <c r="B139" s="6"/>
      <c r="C139" s="7"/>
      <c r="D139" s="57"/>
      <c r="E139" s="58"/>
      <c r="F139" s="59"/>
      <c r="G139" s="7"/>
      <c r="H139" s="60"/>
      <c r="I139" s="29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1:38" s="38" customFormat="1" ht="18.75">
      <c r="A140" s="6"/>
      <c r="B140" s="6"/>
      <c r="C140" s="7"/>
      <c r="D140" s="57"/>
      <c r="E140" s="58"/>
      <c r="F140" s="59"/>
      <c r="G140" s="7"/>
      <c r="H140" s="60"/>
      <c r="I140" s="29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1:38" s="38" customFormat="1" ht="18.75">
      <c r="A141" s="6"/>
      <c r="B141" s="6"/>
      <c r="C141" s="7"/>
      <c r="D141" s="57"/>
      <c r="E141" s="58"/>
      <c r="F141" s="59"/>
      <c r="G141" s="7"/>
      <c r="H141" s="60"/>
      <c r="I141" s="29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1:38" s="38" customFormat="1" ht="18.75">
      <c r="A142" s="6"/>
      <c r="B142" s="6"/>
      <c r="C142" s="7"/>
      <c r="D142" s="57"/>
      <c r="E142" s="58"/>
      <c r="F142" s="59"/>
      <c r="G142" s="7"/>
      <c r="H142" s="60"/>
      <c r="I142" s="29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1:38" s="38" customFormat="1" ht="18.75">
      <c r="A143" s="6"/>
      <c r="B143" s="6"/>
      <c r="C143" s="7"/>
      <c r="D143" s="57"/>
      <c r="E143" s="58"/>
      <c r="F143" s="59"/>
      <c r="G143" s="7"/>
      <c r="H143" s="60"/>
      <c r="I143" s="29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s="38" customFormat="1" ht="18.75">
      <c r="A144" s="6"/>
      <c r="B144" s="6"/>
      <c r="C144" s="7"/>
      <c r="D144" s="57"/>
      <c r="E144" s="58"/>
      <c r="F144" s="59"/>
      <c r="G144" s="7"/>
      <c r="H144" s="60"/>
      <c r="I144" s="29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1:38" s="38" customFormat="1" ht="18.75">
      <c r="A145" s="6"/>
      <c r="B145" s="6"/>
      <c r="C145" s="7"/>
      <c r="D145" s="57"/>
      <c r="E145" s="58"/>
      <c r="F145" s="59"/>
      <c r="G145" s="7"/>
      <c r="H145" s="60"/>
      <c r="I145" s="29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 s="38" customFormat="1" ht="18.75">
      <c r="A146" s="6"/>
      <c r="B146" s="6"/>
      <c r="C146" s="7"/>
      <c r="D146" s="57"/>
      <c r="E146" s="58"/>
      <c r="F146" s="59"/>
      <c r="G146" s="7"/>
      <c r="H146" s="60"/>
      <c r="I146" s="29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1:38" s="38" customFormat="1" ht="18.75">
      <c r="A147" s="6"/>
      <c r="B147" s="6"/>
      <c r="C147" s="7"/>
      <c r="D147" s="57"/>
      <c r="E147" s="58"/>
      <c r="F147" s="59"/>
      <c r="G147" s="7"/>
      <c r="H147" s="60"/>
      <c r="I147" s="29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</sheetData>
  <sheetProtection/>
  <mergeCells count="9">
    <mergeCell ref="B111:F111"/>
    <mergeCell ref="A1:H1"/>
    <mergeCell ref="A2:H2"/>
    <mergeCell ref="A3:H3"/>
    <mergeCell ref="A4:H4"/>
    <mergeCell ref="A5:H5"/>
    <mergeCell ref="A8:H8"/>
    <mergeCell ref="A6:G6"/>
    <mergeCell ref="A7:G7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  <colBreaks count="1" manualBreakCount="1">
    <brk id="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L101"/>
  <sheetViews>
    <sheetView view="pageBreakPreview" zoomScaleNormal="70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68.57421875" style="6" customWidth="1"/>
    <col min="2" max="2" width="8.7109375" style="10" customWidth="1"/>
    <col min="3" max="3" width="9.140625" style="11" customWidth="1"/>
    <col min="4" max="4" width="10.57421875" style="4" customWidth="1"/>
    <col min="5" max="5" width="10.7109375" style="5" customWidth="1"/>
    <col min="6" max="6" width="8.8515625" style="10" customWidth="1"/>
    <col min="7" max="7" width="8.57421875" style="10" hidden="1" customWidth="1"/>
    <col min="8" max="8" width="3.7109375" style="12" hidden="1" customWidth="1"/>
    <col min="9" max="9" width="15.00390625" style="61" customWidth="1"/>
    <col min="10" max="10" width="15.00390625" style="1" customWidth="1"/>
    <col min="11" max="38" width="9.140625" style="1" customWidth="1"/>
  </cols>
  <sheetData>
    <row r="1" spans="1:8" s="64" customFormat="1" ht="15.75" customHeight="1">
      <c r="A1" s="1483" t="s">
        <v>53</v>
      </c>
      <c r="B1" s="1483"/>
      <c r="C1" s="1483"/>
      <c r="D1" s="1483"/>
      <c r="E1" s="1483"/>
      <c r="F1" s="1483"/>
      <c r="G1" s="1483"/>
      <c r="H1" s="1483"/>
    </row>
    <row r="2" spans="1:8" s="64" customFormat="1" ht="15.75" customHeight="1">
      <c r="A2" s="1483" t="s">
        <v>409</v>
      </c>
      <c r="B2" s="1483"/>
      <c r="C2" s="1483"/>
      <c r="D2" s="1483"/>
      <c r="E2" s="1483"/>
      <c r="F2" s="1483"/>
      <c r="G2" s="1483"/>
      <c r="H2" s="1483"/>
    </row>
    <row r="3" spans="1:8" s="64" customFormat="1" ht="15.75" customHeight="1">
      <c r="A3" s="1483" t="s">
        <v>419</v>
      </c>
      <c r="B3" s="1483"/>
      <c r="C3" s="1483"/>
      <c r="D3" s="1483"/>
      <c r="E3" s="1483"/>
      <c r="F3" s="1483"/>
      <c r="G3" s="1483"/>
      <c r="H3" s="1483"/>
    </row>
    <row r="4" spans="1:8" s="65" customFormat="1" ht="16.5" customHeight="1">
      <c r="A4" s="1479" t="s">
        <v>410</v>
      </c>
      <c r="B4" s="1479"/>
      <c r="C4" s="1479"/>
      <c r="D4" s="1479"/>
      <c r="E4" s="1479"/>
      <c r="F4" s="1479"/>
      <c r="G4" s="1479"/>
      <c r="H4" s="1479"/>
    </row>
    <row r="5" spans="1:8" s="65" customFormat="1" ht="16.5" customHeight="1">
      <c r="A5" s="1479" t="s">
        <v>355</v>
      </c>
      <c r="B5" s="1479"/>
      <c r="C5" s="1479"/>
      <c r="D5" s="1479"/>
      <c r="E5" s="1479"/>
      <c r="F5" s="1479"/>
      <c r="G5" s="1479"/>
      <c r="H5" s="1479"/>
    </row>
    <row r="6" spans="1:7" s="65" customFormat="1" ht="16.5" customHeight="1">
      <c r="A6" s="1507"/>
      <c r="B6" s="1507"/>
      <c r="C6" s="1507"/>
      <c r="D6" s="1507"/>
      <c r="E6" s="1507"/>
      <c r="F6" s="1507"/>
      <c r="G6" s="66"/>
    </row>
    <row r="7" spans="1:4" s="65" customFormat="1" ht="16.5" customHeight="1">
      <c r="A7" s="1528" t="s">
        <v>356</v>
      </c>
      <c r="B7" s="1529"/>
      <c r="C7" s="103"/>
      <c r="D7" s="103"/>
    </row>
    <row r="8" spans="1:4" s="65" customFormat="1" ht="19.5" customHeight="1">
      <c r="A8" s="1528" t="s">
        <v>357</v>
      </c>
      <c r="B8" s="1529"/>
      <c r="C8" s="103"/>
      <c r="D8" s="103"/>
    </row>
    <row r="9" spans="1:4" s="65" customFormat="1" ht="19.5" customHeight="1">
      <c r="A9" s="1528" t="s">
        <v>360</v>
      </c>
      <c r="B9" s="1529"/>
      <c r="C9" s="103"/>
      <c r="D9" s="103"/>
    </row>
    <row r="10" spans="1:4" s="2" customFormat="1" ht="18" customHeight="1">
      <c r="A10" s="1528"/>
      <c r="B10" s="1529"/>
      <c r="C10" s="71"/>
      <c r="D10" s="71" t="s">
        <v>256</v>
      </c>
    </row>
    <row r="11" spans="1:34" s="20" customFormat="1" ht="66" customHeight="1">
      <c r="A11" s="104" t="s">
        <v>197</v>
      </c>
      <c r="B11" s="105" t="s">
        <v>196</v>
      </c>
      <c r="C11" s="106"/>
      <c r="D11" s="52" t="s">
        <v>254</v>
      </c>
      <c r="E11" s="52" t="s">
        <v>253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38" customFormat="1" ht="18.75">
      <c r="A12" s="30" t="s">
        <v>150</v>
      </c>
      <c r="B12" s="33"/>
      <c r="C12" s="34"/>
      <c r="D12" s="36">
        <f>D13+D15+D17+D19+D21+D23+D26+D28</f>
        <v>226.4</v>
      </c>
      <c r="E12" s="36">
        <f>E13+E15+E17+E19+E21+E23+E26+E28</f>
        <v>147.8</v>
      </c>
      <c r="F12" s="6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5" s="27" customFormat="1" ht="63">
      <c r="A13" s="568" t="s">
        <v>386</v>
      </c>
      <c r="B13" s="403" t="s">
        <v>198</v>
      </c>
      <c r="C13" s="404" t="s">
        <v>199</v>
      </c>
      <c r="D13" s="365">
        <f>+D14</f>
        <v>192.8</v>
      </c>
      <c r="E13" s="365">
        <f>+E14</f>
        <v>122.8</v>
      </c>
    </row>
    <row r="14" spans="1:5" s="27" customFormat="1" ht="63">
      <c r="A14" s="569" t="s">
        <v>375</v>
      </c>
      <c r="B14" s="570" t="s">
        <v>200</v>
      </c>
      <c r="C14" s="571" t="s">
        <v>199</v>
      </c>
      <c r="D14" s="356">
        <f>SUM(прил8!G91)</f>
        <v>192.8</v>
      </c>
      <c r="E14" s="356">
        <f>SUM(прил8!H91)</f>
        <v>122.8</v>
      </c>
    </row>
    <row r="15" spans="1:5" s="27" customFormat="1" ht="63" hidden="1">
      <c r="A15" s="572" t="s">
        <v>398</v>
      </c>
      <c r="B15" s="403" t="s">
        <v>207</v>
      </c>
      <c r="C15" s="404" t="s">
        <v>199</v>
      </c>
      <c r="D15" s="365">
        <f>D16</f>
        <v>0</v>
      </c>
      <c r="E15" s="365">
        <f>E16</f>
        <v>0</v>
      </c>
    </row>
    <row r="16" spans="1:5" s="27" customFormat="1" ht="78.75" hidden="1">
      <c r="A16" s="573" t="s">
        <v>400</v>
      </c>
      <c r="B16" s="570" t="s">
        <v>208</v>
      </c>
      <c r="C16" s="571" t="s">
        <v>199</v>
      </c>
      <c r="D16" s="356">
        <f>SUM(прил8!G101)</f>
        <v>0</v>
      </c>
      <c r="E16" s="356">
        <f>SUM(прил8!H101)</f>
        <v>0</v>
      </c>
    </row>
    <row r="17" spans="1:34" s="42" customFormat="1" ht="78.75" hidden="1">
      <c r="A17" s="574" t="s">
        <v>381</v>
      </c>
      <c r="B17" s="403" t="s">
        <v>342</v>
      </c>
      <c r="C17" s="404" t="s">
        <v>199</v>
      </c>
      <c r="D17" s="365">
        <f>D18</f>
        <v>0</v>
      </c>
      <c r="E17" s="365">
        <f>E18</f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s="38" customFormat="1" ht="94.5" hidden="1">
      <c r="A18" s="575" t="s">
        <v>370</v>
      </c>
      <c r="B18" s="570" t="s">
        <v>343</v>
      </c>
      <c r="C18" s="571" t="s">
        <v>199</v>
      </c>
      <c r="D18" s="356">
        <f>SUM(прил8!G67)</f>
        <v>0</v>
      </c>
      <c r="E18" s="356">
        <f>SUM(прил8!H67)</f>
        <v>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5" s="43" customFormat="1" ht="78.75">
      <c r="A19" s="574" t="s">
        <v>401</v>
      </c>
      <c r="B19" s="576" t="s">
        <v>164</v>
      </c>
      <c r="C19" s="404" t="s">
        <v>199</v>
      </c>
      <c r="D19" s="365">
        <f>+D20</f>
        <v>18.6</v>
      </c>
      <c r="E19" s="365">
        <f>+E20</f>
        <v>15</v>
      </c>
    </row>
    <row r="20" spans="1:5" s="43" customFormat="1" ht="94.5">
      <c r="A20" s="595" t="s">
        <v>388</v>
      </c>
      <c r="B20" s="577" t="s">
        <v>210</v>
      </c>
      <c r="C20" s="578" t="s">
        <v>199</v>
      </c>
      <c r="D20" s="579">
        <f>SUM(прил8!G71)</f>
        <v>18.6</v>
      </c>
      <c r="E20" s="579">
        <f>SUM(прил8!H71)</f>
        <v>15</v>
      </c>
    </row>
    <row r="21" spans="1:34" s="54" customFormat="1" ht="63">
      <c r="A21" s="596" t="s">
        <v>384</v>
      </c>
      <c r="B21" s="488" t="s">
        <v>212</v>
      </c>
      <c r="C21" s="489" t="s">
        <v>199</v>
      </c>
      <c r="D21" s="491">
        <f>+D22</f>
        <v>15</v>
      </c>
      <c r="E21" s="491">
        <f>+E22</f>
        <v>10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s="42" customFormat="1" ht="94.5">
      <c r="A22" s="580" t="s">
        <v>389</v>
      </c>
      <c r="B22" s="581" t="s">
        <v>213</v>
      </c>
      <c r="C22" s="582" t="s">
        <v>199</v>
      </c>
      <c r="D22" s="597">
        <f>SUM(прил8!G77)</f>
        <v>15</v>
      </c>
      <c r="E22" s="597">
        <f>SUM(прил8!H77)</f>
        <v>10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5" s="41" customFormat="1" ht="78.75" hidden="1">
      <c r="A23" s="583" t="s">
        <v>387</v>
      </c>
      <c r="B23" s="322" t="s">
        <v>218</v>
      </c>
      <c r="C23" s="323" t="s">
        <v>199</v>
      </c>
      <c r="D23" s="584">
        <f>SUM(D24:D25)</f>
        <v>0</v>
      </c>
      <c r="E23" s="447">
        <f>SUM(E24:E25)</f>
        <v>0</v>
      </c>
    </row>
    <row r="24" spans="1:5" s="41" customFormat="1" ht="94.5" hidden="1">
      <c r="A24" s="585" t="s">
        <v>402</v>
      </c>
      <c r="B24" s="586" t="s">
        <v>190</v>
      </c>
      <c r="C24" s="354" t="s">
        <v>199</v>
      </c>
      <c r="D24" s="587">
        <f>SUM(прил8!G85)</f>
        <v>0</v>
      </c>
      <c r="E24" s="587">
        <f>SUM(прил8!H85)</f>
        <v>0</v>
      </c>
    </row>
    <row r="25" spans="1:5" s="41" customFormat="1" ht="94.5" hidden="1">
      <c r="A25" s="588" t="s">
        <v>376</v>
      </c>
      <c r="B25" s="586" t="s">
        <v>194</v>
      </c>
      <c r="C25" s="354" t="s">
        <v>199</v>
      </c>
      <c r="D25" s="587">
        <f>SUM(прил8!G107)</f>
        <v>0</v>
      </c>
      <c r="E25" s="587">
        <f>SUM(прил8!H107)</f>
        <v>0</v>
      </c>
    </row>
    <row r="26" spans="1:5" s="43" customFormat="1" ht="63" hidden="1">
      <c r="A26" s="574" t="s">
        <v>399</v>
      </c>
      <c r="B26" s="576" t="s">
        <v>165</v>
      </c>
      <c r="C26" s="404" t="s">
        <v>199</v>
      </c>
      <c r="D26" s="365">
        <f>+D27</f>
        <v>0</v>
      </c>
      <c r="E26" s="365">
        <f>+E27</f>
        <v>0</v>
      </c>
    </row>
    <row r="27" spans="1:5" s="43" customFormat="1" ht="78.75" hidden="1">
      <c r="A27" s="589" t="s">
        <v>392</v>
      </c>
      <c r="B27" s="590" t="s">
        <v>222</v>
      </c>
      <c r="C27" s="591" t="s">
        <v>199</v>
      </c>
      <c r="D27" s="356">
        <f>SUM(прил8!G20)</f>
        <v>0</v>
      </c>
      <c r="E27" s="356">
        <f>SUM(прил8!H20)</f>
        <v>0</v>
      </c>
    </row>
    <row r="28" spans="1:5" s="49" customFormat="1" ht="78.75" hidden="1">
      <c r="A28" s="592" t="s">
        <v>368</v>
      </c>
      <c r="B28" s="403" t="s">
        <v>225</v>
      </c>
      <c r="C28" s="404" t="s">
        <v>199</v>
      </c>
      <c r="D28" s="447">
        <f>+D29</f>
        <v>0</v>
      </c>
      <c r="E28" s="447">
        <f>+E29</f>
        <v>0</v>
      </c>
    </row>
    <row r="29" spans="1:5" s="48" customFormat="1" ht="126" hidden="1">
      <c r="A29" s="588" t="s">
        <v>367</v>
      </c>
      <c r="B29" s="593" t="s">
        <v>226</v>
      </c>
      <c r="C29" s="594" t="s">
        <v>199</v>
      </c>
      <c r="D29" s="587">
        <f>SUM(прил8!G56,прил8!G61)</f>
        <v>0</v>
      </c>
      <c r="E29" s="587">
        <f>SUM(прил8!H56,прил8!H61)</f>
        <v>0</v>
      </c>
    </row>
    <row r="30" ht="18.75">
      <c r="G30" s="12"/>
    </row>
    <row r="31" ht="18.75">
      <c r="G31" s="12"/>
    </row>
    <row r="32" ht="18.75">
      <c r="G32" s="12"/>
    </row>
    <row r="33" ht="18.75">
      <c r="G33" s="12"/>
    </row>
    <row r="34" ht="18.75">
      <c r="G34" s="12"/>
    </row>
    <row r="35" ht="18.75">
      <c r="G35" s="12"/>
    </row>
    <row r="36" ht="18.75">
      <c r="G36" s="12"/>
    </row>
    <row r="37" ht="18.75">
      <c r="G37" s="12"/>
    </row>
    <row r="38" ht="18.75">
      <c r="G38" s="12"/>
    </row>
    <row r="39" ht="18.75">
      <c r="G39" s="12"/>
    </row>
    <row r="40" ht="18.75">
      <c r="G40" s="12"/>
    </row>
    <row r="41" ht="18.75">
      <c r="G41" s="12"/>
    </row>
    <row r="65" spans="1:38" s="38" customFormat="1" ht="18.75">
      <c r="A65" s="6"/>
      <c r="B65" s="7"/>
      <c r="C65" s="57"/>
      <c r="D65" s="58"/>
      <c r="E65" s="59"/>
      <c r="F65" s="7"/>
      <c r="G65" s="7"/>
      <c r="H65" s="60"/>
      <c r="I65" s="29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 s="38" customFormat="1" ht="18.75">
      <c r="A66" s="6"/>
      <c r="B66" s="7"/>
      <c r="C66" s="57"/>
      <c r="D66" s="58"/>
      <c r="E66" s="59"/>
      <c r="F66" s="7"/>
      <c r="G66" s="7"/>
      <c r="H66" s="60"/>
      <c r="I66" s="29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 s="38" customFormat="1" ht="18.75">
      <c r="A67" s="6"/>
      <c r="B67" s="7"/>
      <c r="C67" s="57"/>
      <c r="D67" s="58"/>
      <c r="E67" s="59"/>
      <c r="F67" s="7"/>
      <c r="G67" s="7"/>
      <c r="H67" s="60"/>
      <c r="I67" s="29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 s="38" customFormat="1" ht="18.75">
      <c r="A68" s="6"/>
      <c r="B68" s="7"/>
      <c r="C68" s="57"/>
      <c r="D68" s="58"/>
      <c r="E68" s="59"/>
      <c r="F68" s="7"/>
      <c r="G68" s="7"/>
      <c r="H68" s="60"/>
      <c r="I68" s="29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 s="38" customFormat="1" ht="18.75">
      <c r="A69" s="6"/>
      <c r="B69" s="7"/>
      <c r="C69" s="57"/>
      <c r="D69" s="58"/>
      <c r="E69" s="59"/>
      <c r="F69" s="7"/>
      <c r="G69" s="7"/>
      <c r="H69" s="60"/>
      <c r="I69" s="29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 s="38" customFormat="1" ht="18.75">
      <c r="A70" s="6"/>
      <c r="B70" s="7"/>
      <c r="C70" s="57"/>
      <c r="D70" s="58"/>
      <c r="E70" s="59"/>
      <c r="F70" s="7"/>
      <c r="G70" s="7"/>
      <c r="H70" s="60"/>
      <c r="I70" s="2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1:38" s="38" customFormat="1" ht="18.75">
      <c r="A71" s="6"/>
      <c r="B71" s="7"/>
      <c r="C71" s="57"/>
      <c r="D71" s="58"/>
      <c r="E71" s="59"/>
      <c r="F71" s="7"/>
      <c r="G71" s="7"/>
      <c r="H71" s="60"/>
      <c r="I71" s="29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1:38" s="38" customFormat="1" ht="18.75">
      <c r="A72" s="6"/>
      <c r="B72" s="7"/>
      <c r="C72" s="57"/>
      <c r="D72" s="58"/>
      <c r="E72" s="59"/>
      <c r="F72" s="7"/>
      <c r="G72" s="7"/>
      <c r="H72" s="60"/>
      <c r="I72" s="29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1:38" s="38" customFormat="1" ht="18.75">
      <c r="A73" s="6"/>
      <c r="B73" s="7"/>
      <c r="C73" s="57"/>
      <c r="D73" s="58"/>
      <c r="E73" s="59"/>
      <c r="F73" s="7"/>
      <c r="G73" s="7"/>
      <c r="H73" s="60"/>
      <c r="I73" s="29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</row>
    <row r="74" spans="1:38" s="38" customFormat="1" ht="18.75">
      <c r="A74" s="6"/>
      <c r="B74" s="7"/>
      <c r="C74" s="57"/>
      <c r="D74" s="58"/>
      <c r="E74" s="59"/>
      <c r="F74" s="7"/>
      <c r="G74" s="7"/>
      <c r="H74" s="60"/>
      <c r="I74" s="29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1:38" s="38" customFormat="1" ht="18.75">
      <c r="A75" s="6"/>
      <c r="B75" s="7"/>
      <c r="C75" s="57"/>
      <c r="D75" s="58"/>
      <c r="E75" s="59"/>
      <c r="F75" s="7"/>
      <c r="G75" s="7"/>
      <c r="H75" s="60"/>
      <c r="I75" s="29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1:38" s="38" customFormat="1" ht="18.75">
      <c r="A76" s="6"/>
      <c r="B76" s="7"/>
      <c r="C76" s="57"/>
      <c r="D76" s="58"/>
      <c r="E76" s="59"/>
      <c r="F76" s="7"/>
      <c r="G76" s="7"/>
      <c r="H76" s="60"/>
      <c r="I76" s="29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1:38" s="38" customFormat="1" ht="18.75">
      <c r="A77" s="6"/>
      <c r="B77" s="7"/>
      <c r="C77" s="57"/>
      <c r="D77" s="58"/>
      <c r="E77" s="59"/>
      <c r="F77" s="7"/>
      <c r="G77" s="7"/>
      <c r="H77" s="60"/>
      <c r="I77" s="29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</row>
    <row r="78" spans="1:38" s="38" customFormat="1" ht="18.75">
      <c r="A78" s="6"/>
      <c r="B78" s="7"/>
      <c r="C78" s="57"/>
      <c r="D78" s="58"/>
      <c r="E78" s="59"/>
      <c r="F78" s="7"/>
      <c r="G78" s="7"/>
      <c r="H78" s="60"/>
      <c r="I78" s="29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</row>
    <row r="79" spans="1:38" s="38" customFormat="1" ht="18.75">
      <c r="A79" s="6"/>
      <c r="B79" s="7"/>
      <c r="C79" s="57"/>
      <c r="D79" s="58"/>
      <c r="E79" s="59"/>
      <c r="F79" s="7"/>
      <c r="G79" s="7"/>
      <c r="H79" s="60"/>
      <c r="I79" s="29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1:38" s="38" customFormat="1" ht="18.75">
      <c r="A80" s="6"/>
      <c r="B80" s="7"/>
      <c r="C80" s="57"/>
      <c r="D80" s="58"/>
      <c r="E80" s="59"/>
      <c r="F80" s="7"/>
      <c r="G80" s="7"/>
      <c r="H80" s="60"/>
      <c r="I80" s="29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1:38" s="38" customFormat="1" ht="18.75">
      <c r="A81" s="6"/>
      <c r="B81" s="7"/>
      <c r="C81" s="57"/>
      <c r="D81" s="58"/>
      <c r="E81" s="59"/>
      <c r="F81" s="7"/>
      <c r="G81" s="7"/>
      <c r="H81" s="60"/>
      <c r="I81" s="29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</row>
    <row r="82" spans="1:38" s="38" customFormat="1" ht="18.75">
      <c r="A82" s="6"/>
      <c r="B82" s="7"/>
      <c r="C82" s="57"/>
      <c r="D82" s="58"/>
      <c r="E82" s="59"/>
      <c r="F82" s="7"/>
      <c r="G82" s="7"/>
      <c r="H82" s="60"/>
      <c r="I82" s="29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3" spans="1:38" s="38" customFormat="1" ht="18.75">
      <c r="A83" s="6"/>
      <c r="B83" s="7"/>
      <c r="C83" s="57"/>
      <c r="D83" s="58"/>
      <c r="E83" s="59"/>
      <c r="F83" s="7"/>
      <c r="G83" s="7"/>
      <c r="H83" s="60"/>
      <c r="I83" s="29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1:38" s="38" customFormat="1" ht="18.75">
      <c r="A84" s="6"/>
      <c r="B84" s="7"/>
      <c r="C84" s="57"/>
      <c r="D84" s="58"/>
      <c r="E84" s="59"/>
      <c r="F84" s="7"/>
      <c r="G84" s="7"/>
      <c r="H84" s="60"/>
      <c r="I84" s="29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s="38" customFormat="1" ht="18.75">
      <c r="A85" s="6"/>
      <c r="B85" s="7"/>
      <c r="C85" s="57"/>
      <c r="D85" s="58"/>
      <c r="E85" s="59"/>
      <c r="F85" s="7"/>
      <c r="G85" s="7"/>
      <c r="H85" s="60"/>
      <c r="I85" s="29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s="38" customFormat="1" ht="18.75">
      <c r="A86" s="6"/>
      <c r="B86" s="7"/>
      <c r="C86" s="57"/>
      <c r="D86" s="58"/>
      <c r="E86" s="59"/>
      <c r="F86" s="7"/>
      <c r="G86" s="7"/>
      <c r="H86" s="60"/>
      <c r="I86" s="29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s="38" customFormat="1" ht="18.75">
      <c r="A87" s="6"/>
      <c r="B87" s="7"/>
      <c r="C87" s="57"/>
      <c r="D87" s="58"/>
      <c r="E87" s="59"/>
      <c r="F87" s="7"/>
      <c r="G87" s="7"/>
      <c r="H87" s="60"/>
      <c r="I87" s="29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s="38" customFormat="1" ht="18.75">
      <c r="A88" s="6"/>
      <c r="B88" s="7"/>
      <c r="C88" s="57"/>
      <c r="D88" s="58"/>
      <c r="E88" s="59"/>
      <c r="F88" s="7"/>
      <c r="G88" s="7"/>
      <c r="H88" s="60"/>
      <c r="I88" s="29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s="38" customFormat="1" ht="18.75">
      <c r="A89" s="6"/>
      <c r="B89" s="7"/>
      <c r="C89" s="57"/>
      <c r="D89" s="58"/>
      <c r="E89" s="59"/>
      <c r="F89" s="7"/>
      <c r="G89" s="7"/>
      <c r="H89" s="60"/>
      <c r="I89" s="29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1:38" s="38" customFormat="1" ht="18.75">
      <c r="A90" s="6"/>
      <c r="B90" s="7"/>
      <c r="C90" s="57"/>
      <c r="D90" s="58"/>
      <c r="E90" s="59"/>
      <c r="F90" s="7"/>
      <c r="G90" s="7"/>
      <c r="H90" s="60"/>
      <c r="I90" s="29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s="38" customFormat="1" ht="18.75">
      <c r="A91" s="6"/>
      <c r="B91" s="7"/>
      <c r="C91" s="57"/>
      <c r="D91" s="58"/>
      <c r="E91" s="59"/>
      <c r="F91" s="7"/>
      <c r="G91" s="7"/>
      <c r="H91" s="60"/>
      <c r="I91" s="29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38" s="38" customFormat="1" ht="18.75">
      <c r="A92" s="6"/>
      <c r="B92" s="7"/>
      <c r="C92" s="57"/>
      <c r="D92" s="58"/>
      <c r="E92" s="59"/>
      <c r="F92" s="7"/>
      <c r="G92" s="7"/>
      <c r="H92" s="60"/>
      <c r="I92" s="29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s="38" customFormat="1" ht="18.75">
      <c r="A93" s="6"/>
      <c r="B93" s="7"/>
      <c r="C93" s="57"/>
      <c r="D93" s="58"/>
      <c r="E93" s="59"/>
      <c r="F93" s="7"/>
      <c r="G93" s="7"/>
      <c r="H93" s="60"/>
      <c r="I93" s="29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s="38" customFormat="1" ht="18.75">
      <c r="A94" s="6"/>
      <c r="B94" s="7"/>
      <c r="C94" s="57"/>
      <c r="D94" s="58"/>
      <c r="E94" s="59"/>
      <c r="F94" s="7"/>
      <c r="G94" s="7"/>
      <c r="H94" s="60"/>
      <c r="I94" s="29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s="38" customFormat="1" ht="18.75">
      <c r="A95" s="6"/>
      <c r="B95" s="7"/>
      <c r="C95" s="57"/>
      <c r="D95" s="58"/>
      <c r="E95" s="59"/>
      <c r="F95" s="7"/>
      <c r="G95" s="7"/>
      <c r="H95" s="60"/>
      <c r="I95" s="29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38" s="38" customFormat="1" ht="18.75">
      <c r="A96" s="6"/>
      <c r="B96" s="7"/>
      <c r="C96" s="57"/>
      <c r="D96" s="58"/>
      <c r="E96" s="59"/>
      <c r="F96" s="7"/>
      <c r="G96" s="7"/>
      <c r="H96" s="60"/>
      <c r="I96" s="29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1:38" s="38" customFormat="1" ht="18.75">
      <c r="A97" s="6"/>
      <c r="B97" s="7"/>
      <c r="C97" s="57"/>
      <c r="D97" s="58"/>
      <c r="E97" s="59"/>
      <c r="F97" s="7"/>
      <c r="G97" s="7"/>
      <c r="H97" s="60"/>
      <c r="I97" s="29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1:38" s="38" customFormat="1" ht="18.75">
      <c r="A98" s="6"/>
      <c r="B98" s="7"/>
      <c r="C98" s="57"/>
      <c r="D98" s="58"/>
      <c r="E98" s="59"/>
      <c r="F98" s="7"/>
      <c r="G98" s="7"/>
      <c r="H98" s="60"/>
      <c r="I98" s="29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1:38" s="38" customFormat="1" ht="18.75">
      <c r="A99" s="6"/>
      <c r="B99" s="7"/>
      <c r="C99" s="57"/>
      <c r="D99" s="58"/>
      <c r="E99" s="59"/>
      <c r="F99" s="7"/>
      <c r="G99" s="7"/>
      <c r="H99" s="60"/>
      <c r="I99" s="29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1:38" s="38" customFormat="1" ht="18.75">
      <c r="A100" s="6"/>
      <c r="B100" s="7"/>
      <c r="C100" s="57"/>
      <c r="D100" s="58"/>
      <c r="E100" s="59"/>
      <c r="F100" s="7"/>
      <c r="G100" s="7"/>
      <c r="H100" s="60"/>
      <c r="I100" s="29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1:38" s="38" customFormat="1" ht="18.75">
      <c r="A101" s="6"/>
      <c r="B101" s="7"/>
      <c r="C101" s="57"/>
      <c r="D101" s="58"/>
      <c r="E101" s="59"/>
      <c r="F101" s="7"/>
      <c r="G101" s="7"/>
      <c r="H101" s="60"/>
      <c r="I101" s="29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</sheetData>
  <sheetProtection/>
  <mergeCells count="10">
    <mergeCell ref="A10:B10"/>
    <mergeCell ref="A9:B9"/>
    <mergeCell ref="A1:H1"/>
    <mergeCell ref="A2:H2"/>
    <mergeCell ref="A3:H3"/>
    <mergeCell ref="A4:H4"/>
    <mergeCell ref="A6:F6"/>
    <mergeCell ref="A5:H5"/>
    <mergeCell ref="A7:B7"/>
    <mergeCell ref="A8:B8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225"/>
  <sheetViews>
    <sheetView view="pageBreakPreview" zoomScaleNormal="90" zoomScaleSheetLayoutView="100" workbookViewId="0" topLeftCell="A11">
      <selection activeCell="C167" sqref="C167:D169"/>
    </sheetView>
  </sheetViews>
  <sheetFormatPr defaultColWidth="9.140625" defaultRowHeight="15"/>
  <cols>
    <col min="1" max="1" width="65.421875" style="6" customWidth="1"/>
    <col min="2" max="2" width="9.8515625" style="6" customWidth="1"/>
    <col min="3" max="3" width="7.140625" style="10" customWidth="1"/>
    <col min="4" max="4" width="5.7109375" style="11" customWidth="1"/>
    <col min="5" max="5" width="5.140625" style="4" customWidth="1"/>
    <col min="6" max="6" width="10.28125" style="5" customWidth="1"/>
    <col min="7" max="7" width="5.140625" style="10" customWidth="1"/>
    <col min="8" max="8" width="12.7109375" style="12" customWidth="1"/>
    <col min="9" max="9" width="0.2890625" style="61" hidden="1" customWidth="1"/>
    <col min="10" max="10" width="11.28125" style="1" customWidth="1"/>
    <col min="11" max="11" width="8.8515625" style="1" hidden="1" customWidth="1"/>
    <col min="12" max="12" width="6.57421875" style="1" hidden="1" customWidth="1"/>
    <col min="13" max="38" width="9.140625" style="1" customWidth="1"/>
  </cols>
  <sheetData>
    <row r="1" spans="1:10" s="64" customFormat="1" ht="15.75" customHeight="1">
      <c r="A1" s="1483" t="s">
        <v>860</v>
      </c>
      <c r="B1" s="1483"/>
      <c r="C1" s="1483"/>
      <c r="D1" s="1483"/>
      <c r="E1" s="1483"/>
      <c r="F1" s="1483"/>
      <c r="G1" s="1483"/>
      <c r="H1" s="1483"/>
      <c r="I1" s="1483"/>
      <c r="J1" s="1488"/>
    </row>
    <row r="2" spans="1:10" s="64" customFormat="1" ht="15.75" customHeight="1">
      <c r="A2" s="1483" t="str">
        <f>1!A2</f>
        <v>к решению Собрания депутатов Первомайского сельсовета</v>
      </c>
      <c r="B2" s="1483"/>
      <c r="C2" s="1483"/>
      <c r="D2" s="1483"/>
      <c r="E2" s="1483"/>
      <c r="F2" s="1483"/>
      <c r="G2" s="1483"/>
      <c r="H2" s="1483"/>
      <c r="I2" s="1483"/>
      <c r="J2" s="1523"/>
    </row>
    <row r="3" spans="1:10" s="64" customFormat="1" ht="15.75" customHeight="1">
      <c r="A3" s="1483" t="s">
        <v>1052</v>
      </c>
      <c r="B3" s="1483"/>
      <c r="C3" s="1483"/>
      <c r="D3" s="1483"/>
      <c r="E3" s="1483"/>
      <c r="F3" s="1483"/>
      <c r="G3" s="1483"/>
      <c r="H3" s="1483"/>
      <c r="I3" s="1483"/>
      <c r="J3" s="1488"/>
    </row>
    <row r="4" spans="1:10" s="65" customFormat="1" ht="16.5" customHeight="1">
      <c r="A4" s="1479" t="str">
        <f>1!A4</f>
        <v>"О бюджете Первомайского сельсовета Поныровского района</v>
      </c>
      <c r="B4" s="1479"/>
      <c r="C4" s="1479"/>
      <c r="D4" s="1479"/>
      <c r="E4" s="1479"/>
      <c r="F4" s="1479"/>
      <c r="G4" s="1479"/>
      <c r="H4" s="1479"/>
      <c r="I4" s="1479"/>
      <c r="J4" s="1488"/>
    </row>
    <row r="5" spans="1:10" s="65" customFormat="1" ht="16.5" customHeight="1">
      <c r="A5" s="1479" t="s">
        <v>956</v>
      </c>
      <c r="B5" s="1479"/>
      <c r="C5" s="1479"/>
      <c r="D5" s="1479"/>
      <c r="E5" s="1479"/>
      <c r="F5" s="1479"/>
      <c r="G5" s="1479"/>
      <c r="H5" s="1479"/>
      <c r="I5" s="1479"/>
      <c r="J5" s="1488"/>
    </row>
    <row r="6" spans="1:7" s="65" customFormat="1" ht="16.5" customHeight="1">
      <c r="A6" s="1507"/>
      <c r="B6" s="1507"/>
      <c r="C6" s="1507"/>
      <c r="D6" s="1507"/>
      <c r="E6" s="1507"/>
      <c r="F6" s="1507"/>
      <c r="G6" s="1507"/>
    </row>
    <row r="7" spans="1:7" s="65" customFormat="1" ht="16.5" customHeight="1">
      <c r="A7" s="1507"/>
      <c r="B7" s="1507"/>
      <c r="C7" s="1507"/>
      <c r="D7" s="1507"/>
      <c r="E7" s="1507"/>
      <c r="F7" s="1507"/>
      <c r="G7" s="1507"/>
    </row>
    <row r="8" spans="1:8" s="65" customFormat="1" ht="43.5" customHeight="1">
      <c r="A8" s="1506" t="s">
        <v>964</v>
      </c>
      <c r="B8" s="1506"/>
      <c r="C8" s="1506"/>
      <c r="D8" s="1506"/>
      <c r="E8" s="1506"/>
      <c r="F8" s="1506"/>
      <c r="G8" s="1506"/>
      <c r="H8" s="1506"/>
    </row>
    <row r="9" spans="1:8" s="2" customFormat="1" ht="17.25" customHeight="1">
      <c r="A9" s="69"/>
      <c r="B9" s="69"/>
      <c r="C9" s="70"/>
      <c r="D9" s="70"/>
      <c r="E9" s="70"/>
      <c r="F9" s="70"/>
      <c r="G9" s="71"/>
      <c r="H9" s="619" t="s">
        <v>435</v>
      </c>
    </row>
    <row r="10" spans="1:38" s="20" customFormat="1" ht="54" customHeight="1">
      <c r="A10" s="8" t="s">
        <v>197</v>
      </c>
      <c r="B10" s="1295" t="s">
        <v>145</v>
      </c>
      <c r="C10" s="1082" t="s">
        <v>141</v>
      </c>
      <c r="D10" s="1083" t="s">
        <v>142</v>
      </c>
      <c r="E10" s="1084"/>
      <c r="F10" s="1085" t="s">
        <v>196</v>
      </c>
      <c r="G10" s="1086" t="s">
        <v>143</v>
      </c>
      <c r="H10" s="1087" t="s">
        <v>954</v>
      </c>
      <c r="I10" s="1112"/>
      <c r="J10" s="1087" t="s">
        <v>966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" customHeight="1">
      <c r="A11" s="30" t="s">
        <v>150</v>
      </c>
      <c r="B11" s="30"/>
      <c r="C11" s="31"/>
      <c r="D11" s="32"/>
      <c r="E11" s="33"/>
      <c r="F11" s="34"/>
      <c r="G11" s="35"/>
      <c r="H11" s="653">
        <f>H13+H84+H116+H157+H167+H94+H174</f>
        <v>2408025</v>
      </c>
      <c r="I11" s="68"/>
      <c r="J11" s="653">
        <f>J13+J84+J116+J157+J168+J174</f>
        <v>2477550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36" customHeight="1">
      <c r="A12" s="1276" t="s">
        <v>872</v>
      </c>
      <c r="B12" s="1282" t="s">
        <v>146</v>
      </c>
      <c r="C12" s="1277"/>
      <c r="D12" s="1278"/>
      <c r="E12" s="1279"/>
      <c r="F12" s="1280"/>
      <c r="G12" s="1281"/>
      <c r="H12" s="1284">
        <v>2408025</v>
      </c>
      <c r="I12" s="68"/>
      <c r="J12" s="1284">
        <v>2477550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18.75">
      <c r="A13" s="1287" t="s">
        <v>151</v>
      </c>
      <c r="B13" s="1288" t="s">
        <v>146</v>
      </c>
      <c r="C13" s="1289" t="s">
        <v>147</v>
      </c>
      <c r="D13" s="1290"/>
      <c r="E13" s="1291"/>
      <c r="F13" s="1292"/>
      <c r="G13" s="1293"/>
      <c r="H13" s="1294">
        <f>H14+H19+H40+H35</f>
        <v>1514561</v>
      </c>
      <c r="I13" s="1309"/>
      <c r="J13" s="1294">
        <f>J14+J19+J40+J35</f>
        <v>1475452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38" customFormat="1" ht="33.75" customHeight="1">
      <c r="A14" s="1071" t="s">
        <v>152</v>
      </c>
      <c r="B14" s="882" t="s">
        <v>146</v>
      </c>
      <c r="C14" s="1090" t="s">
        <v>147</v>
      </c>
      <c r="D14" s="314" t="s">
        <v>148</v>
      </c>
      <c r="E14" s="315"/>
      <c r="F14" s="316"/>
      <c r="G14" s="317"/>
      <c r="H14" s="651">
        <f>+H15</f>
        <v>400000</v>
      </c>
      <c r="I14" s="29"/>
      <c r="J14" s="651">
        <f>+J15</f>
        <v>300000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0" customFormat="1" ht="31.5">
      <c r="A15" s="685" t="s">
        <v>230</v>
      </c>
      <c r="B15" s="1285" t="s">
        <v>146</v>
      </c>
      <c r="C15" s="686" t="s">
        <v>147</v>
      </c>
      <c r="D15" s="687" t="s">
        <v>148</v>
      </c>
      <c r="E15" s="1243" t="s">
        <v>229</v>
      </c>
      <c r="F15" s="1244" t="s">
        <v>438</v>
      </c>
      <c r="G15" s="690"/>
      <c r="H15" s="781">
        <f>+H16</f>
        <v>400000</v>
      </c>
      <c r="I15" s="1263"/>
      <c r="J15" s="781">
        <f>+J16</f>
        <v>300000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42" customFormat="1" ht="31.5">
      <c r="A16" s="699" t="s">
        <v>232</v>
      </c>
      <c r="B16" s="765" t="s">
        <v>146</v>
      </c>
      <c r="C16" s="696" t="s">
        <v>147</v>
      </c>
      <c r="D16" s="697" t="s">
        <v>148</v>
      </c>
      <c r="E16" s="353" t="s">
        <v>231</v>
      </c>
      <c r="F16" s="354" t="s">
        <v>438</v>
      </c>
      <c r="G16" s="698"/>
      <c r="H16" s="779">
        <f>+H17</f>
        <v>400000</v>
      </c>
      <c r="I16" s="13"/>
      <c r="J16" s="779">
        <f>+J17</f>
        <v>300000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31.5">
      <c r="A17" s="699" t="s">
        <v>206</v>
      </c>
      <c r="B17" s="765" t="s">
        <v>146</v>
      </c>
      <c r="C17" s="696" t="s">
        <v>147</v>
      </c>
      <c r="D17" s="697" t="s">
        <v>148</v>
      </c>
      <c r="E17" s="353" t="s">
        <v>231</v>
      </c>
      <c r="F17" s="354" t="s">
        <v>437</v>
      </c>
      <c r="G17" s="698"/>
      <c r="H17" s="779">
        <f>+H18</f>
        <v>400000</v>
      </c>
      <c r="I17" s="13"/>
      <c r="J17" s="779">
        <f>+J18</f>
        <v>300000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66" customHeight="1">
      <c r="A18" s="132" t="s">
        <v>154</v>
      </c>
      <c r="B18" s="765" t="s">
        <v>146</v>
      </c>
      <c r="C18" s="341" t="s">
        <v>147</v>
      </c>
      <c r="D18" s="342" t="s">
        <v>148</v>
      </c>
      <c r="E18" s="343" t="s">
        <v>231</v>
      </c>
      <c r="F18" s="344" t="s">
        <v>437</v>
      </c>
      <c r="G18" s="345" t="s">
        <v>149</v>
      </c>
      <c r="H18" s="780">
        <v>400000</v>
      </c>
      <c r="I18" s="13"/>
      <c r="J18" s="780">
        <v>300000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51" customHeight="1">
      <c r="A19" s="1071" t="s">
        <v>161</v>
      </c>
      <c r="B19" s="882" t="s">
        <v>146</v>
      </c>
      <c r="C19" s="1090" t="s">
        <v>147</v>
      </c>
      <c r="D19" s="313" t="s">
        <v>153</v>
      </c>
      <c r="E19" s="314"/>
      <c r="F19" s="317"/>
      <c r="G19" s="313"/>
      <c r="H19" s="651">
        <f>SUM(H20,H25)</f>
        <v>447884</v>
      </c>
      <c r="I19" s="13"/>
      <c r="J19" s="651">
        <f>SUM(J20,J25)</f>
        <v>434952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66" customHeight="1">
      <c r="A20" s="685" t="s">
        <v>910</v>
      </c>
      <c r="B20" s="1285" t="s">
        <v>146</v>
      </c>
      <c r="C20" s="686" t="s">
        <v>147</v>
      </c>
      <c r="D20" s="687" t="s">
        <v>153</v>
      </c>
      <c r="E20" s="688" t="s">
        <v>165</v>
      </c>
      <c r="F20" s="689" t="s">
        <v>438</v>
      </c>
      <c r="G20" s="690"/>
      <c r="H20" s="781">
        <f>+H21</f>
        <v>50000</v>
      </c>
      <c r="I20" s="1266"/>
      <c r="J20" s="781">
        <f>+J21</f>
        <v>50000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82.5" customHeight="1">
      <c r="A21" s="712" t="s">
        <v>911</v>
      </c>
      <c r="B21" s="765" t="s">
        <v>146</v>
      </c>
      <c r="C21" s="696" t="s">
        <v>147</v>
      </c>
      <c r="D21" s="697" t="s">
        <v>153</v>
      </c>
      <c r="E21" s="353" t="s">
        <v>222</v>
      </c>
      <c r="F21" s="354" t="s">
        <v>438</v>
      </c>
      <c r="G21" s="698"/>
      <c r="H21" s="779">
        <f>SUM(H23)</f>
        <v>50000</v>
      </c>
      <c r="I21" s="13"/>
      <c r="J21" s="779">
        <f>SUM(J23)</f>
        <v>50000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63">
      <c r="A22" s="699" t="s">
        <v>470</v>
      </c>
      <c r="B22" s="765" t="s">
        <v>146</v>
      </c>
      <c r="C22" s="696" t="s">
        <v>147</v>
      </c>
      <c r="D22" s="697" t="s">
        <v>153</v>
      </c>
      <c r="E22" s="353" t="s">
        <v>222</v>
      </c>
      <c r="F22" s="354" t="s">
        <v>443</v>
      </c>
      <c r="G22" s="698"/>
      <c r="H22" s="779">
        <f>SUM(H24)</f>
        <v>50000</v>
      </c>
      <c r="I22" s="13"/>
      <c r="J22" s="779">
        <f>SUM(J24)</f>
        <v>50000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s="42" customFormat="1" ht="31.5">
      <c r="A23" s="699" t="s">
        <v>224</v>
      </c>
      <c r="B23" s="765" t="s">
        <v>146</v>
      </c>
      <c r="C23" s="696" t="s">
        <v>147</v>
      </c>
      <c r="D23" s="697" t="s">
        <v>153</v>
      </c>
      <c r="E23" s="353" t="s">
        <v>222</v>
      </c>
      <c r="F23" s="354" t="s">
        <v>469</v>
      </c>
      <c r="G23" s="698"/>
      <c r="H23" s="779">
        <f>SUM(H24)</f>
        <v>50000</v>
      </c>
      <c r="I23" s="13"/>
      <c r="J23" s="779">
        <f>SUM(J24)</f>
        <v>50000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10" s="252" customFormat="1" ht="35.25" customHeight="1">
      <c r="A24" s="268" t="s">
        <v>730</v>
      </c>
      <c r="B24" s="765" t="s">
        <v>146</v>
      </c>
      <c r="C24" s="351" t="s">
        <v>147</v>
      </c>
      <c r="D24" s="1077" t="s">
        <v>153</v>
      </c>
      <c r="E24" s="353" t="s">
        <v>222</v>
      </c>
      <c r="F24" s="354" t="s">
        <v>469</v>
      </c>
      <c r="G24" s="1079" t="s">
        <v>156</v>
      </c>
      <c r="H24" s="654">
        <v>50000</v>
      </c>
      <c r="I24" s="251"/>
      <c r="J24" s="654">
        <v>50000</v>
      </c>
    </row>
    <row r="25" spans="1:38" s="42" customFormat="1" ht="31.5">
      <c r="A25" s="685" t="s">
        <v>234</v>
      </c>
      <c r="B25" s="1285" t="s">
        <v>146</v>
      </c>
      <c r="C25" s="686" t="s">
        <v>147</v>
      </c>
      <c r="D25" s="687" t="s">
        <v>153</v>
      </c>
      <c r="E25" s="688" t="s">
        <v>233</v>
      </c>
      <c r="F25" s="689" t="s">
        <v>438</v>
      </c>
      <c r="G25" s="690"/>
      <c r="H25" s="709">
        <f>+H26</f>
        <v>397884</v>
      </c>
      <c r="I25" s="1266"/>
      <c r="J25" s="709">
        <f>+J26</f>
        <v>384952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s="42" customFormat="1" ht="31.5">
      <c r="A26" s="699" t="s">
        <v>236</v>
      </c>
      <c r="B26" s="765" t="s">
        <v>146</v>
      </c>
      <c r="C26" s="696" t="s">
        <v>147</v>
      </c>
      <c r="D26" s="697" t="s">
        <v>153</v>
      </c>
      <c r="E26" s="353" t="s">
        <v>235</v>
      </c>
      <c r="F26" s="354" t="s">
        <v>438</v>
      </c>
      <c r="G26" s="698"/>
      <c r="H26" s="704">
        <f>+H27</f>
        <v>397884</v>
      </c>
      <c r="I26" s="1251"/>
      <c r="J26" s="704">
        <f>+J27</f>
        <v>384952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10" s="41" customFormat="1" ht="31.5">
      <c r="A27" s="699" t="s">
        <v>206</v>
      </c>
      <c r="B27" s="765" t="s">
        <v>146</v>
      </c>
      <c r="C27" s="696" t="s">
        <v>147</v>
      </c>
      <c r="D27" s="697" t="s">
        <v>153</v>
      </c>
      <c r="E27" s="353" t="s">
        <v>235</v>
      </c>
      <c r="F27" s="354" t="s">
        <v>437</v>
      </c>
      <c r="G27" s="698"/>
      <c r="H27" s="677">
        <f>SUM(H28:H30)</f>
        <v>397884</v>
      </c>
      <c r="I27" s="13"/>
      <c r="J27" s="677">
        <f>SUM(J28:J30)</f>
        <v>384952</v>
      </c>
    </row>
    <row r="28" spans="1:10" s="41" customFormat="1" ht="64.5" customHeight="1">
      <c r="A28" s="132" t="s">
        <v>154</v>
      </c>
      <c r="B28" s="765" t="s">
        <v>146</v>
      </c>
      <c r="C28" s="341" t="s">
        <v>147</v>
      </c>
      <c r="D28" s="342" t="s">
        <v>153</v>
      </c>
      <c r="E28" s="343" t="s">
        <v>235</v>
      </c>
      <c r="F28" s="344" t="s">
        <v>437</v>
      </c>
      <c r="G28" s="345" t="s">
        <v>149</v>
      </c>
      <c r="H28" s="780">
        <v>377884</v>
      </c>
      <c r="I28" s="13"/>
      <c r="J28" s="780">
        <v>364952</v>
      </c>
    </row>
    <row r="29" spans="1:10" s="41" customFormat="1" ht="20.25" customHeight="1">
      <c r="A29" s="132" t="s">
        <v>157</v>
      </c>
      <c r="B29" s="765" t="s">
        <v>146</v>
      </c>
      <c r="C29" s="341" t="s">
        <v>147</v>
      </c>
      <c r="D29" s="342" t="s">
        <v>153</v>
      </c>
      <c r="E29" s="343" t="s">
        <v>235</v>
      </c>
      <c r="F29" s="344" t="s">
        <v>437</v>
      </c>
      <c r="G29" s="345" t="s">
        <v>158</v>
      </c>
      <c r="H29" s="780">
        <v>20000</v>
      </c>
      <c r="I29" s="13"/>
      <c r="J29" s="780">
        <v>20000</v>
      </c>
    </row>
    <row r="30" spans="1:10" s="37" customFormat="1" ht="18.75" hidden="1">
      <c r="A30" s="270" t="s">
        <v>159</v>
      </c>
      <c r="B30" s="1089" t="s">
        <v>146</v>
      </c>
      <c r="C30" s="313" t="s">
        <v>147</v>
      </c>
      <c r="D30" s="317" t="s">
        <v>160</v>
      </c>
      <c r="E30" s="315"/>
      <c r="F30" s="316"/>
      <c r="G30" s="358"/>
      <c r="H30" s="318">
        <f>H31</f>
        <v>0</v>
      </c>
      <c r="I30" s="29"/>
      <c r="J30" s="318">
        <f>J31</f>
        <v>0</v>
      </c>
    </row>
    <row r="31" spans="1:10" s="37" customFormat="1" ht="32.25" customHeight="1" hidden="1">
      <c r="A31" s="271" t="s">
        <v>243</v>
      </c>
      <c r="B31" s="1089" t="s">
        <v>146</v>
      </c>
      <c r="C31" s="524" t="s">
        <v>147</v>
      </c>
      <c r="D31" s="364" t="s">
        <v>160</v>
      </c>
      <c r="E31" s="362" t="s">
        <v>242</v>
      </c>
      <c r="F31" s="363" t="s">
        <v>199</v>
      </c>
      <c r="G31" s="364"/>
      <c r="H31" s="365">
        <f>H32</f>
        <v>0</v>
      </c>
      <c r="I31" s="29"/>
      <c r="J31" s="365">
        <f>J32</f>
        <v>0</v>
      </c>
    </row>
    <row r="32" spans="1:38" s="42" customFormat="1" ht="19.5" hidden="1">
      <c r="A32" s="265" t="s">
        <v>249</v>
      </c>
      <c r="B32" s="1089" t="s">
        <v>146</v>
      </c>
      <c r="C32" s="327" t="s">
        <v>147</v>
      </c>
      <c r="D32" s="328" t="s">
        <v>160</v>
      </c>
      <c r="E32" s="366" t="s">
        <v>248</v>
      </c>
      <c r="F32" s="367" t="s">
        <v>199</v>
      </c>
      <c r="G32" s="331"/>
      <c r="H32" s="783">
        <f>+H33</f>
        <v>0</v>
      </c>
      <c r="I32" s="13"/>
      <c r="J32" s="783">
        <f>+J33</f>
        <v>0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s="42" customFormat="1" ht="15" customHeight="1" hidden="1">
      <c r="A33" s="266" t="s">
        <v>251</v>
      </c>
      <c r="B33" s="1089" t="s">
        <v>146</v>
      </c>
      <c r="C33" s="334" t="s">
        <v>147</v>
      </c>
      <c r="D33" s="335" t="s">
        <v>160</v>
      </c>
      <c r="E33" s="368" t="s">
        <v>248</v>
      </c>
      <c r="F33" s="369" t="s">
        <v>250</v>
      </c>
      <c r="G33" s="338"/>
      <c r="H33" s="784">
        <f>+H34</f>
        <v>0</v>
      </c>
      <c r="I33" s="13"/>
      <c r="J33" s="784">
        <f>+J34</f>
        <v>0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10" s="37" customFormat="1" ht="31.5" hidden="1">
      <c r="A34" s="272" t="s">
        <v>155</v>
      </c>
      <c r="B34" s="1089" t="s">
        <v>146</v>
      </c>
      <c r="C34" s="341" t="s">
        <v>147</v>
      </c>
      <c r="D34" s="341" t="s">
        <v>160</v>
      </c>
      <c r="E34" s="371" t="s">
        <v>248</v>
      </c>
      <c r="F34" s="372" t="s">
        <v>250</v>
      </c>
      <c r="G34" s="341" t="s">
        <v>156</v>
      </c>
      <c r="H34" s="441">
        <v>0</v>
      </c>
      <c r="I34" s="29"/>
      <c r="J34" s="441">
        <v>0</v>
      </c>
    </row>
    <row r="35" spans="1:10" s="37" customFormat="1" ht="18.75">
      <c r="A35" s="915" t="s">
        <v>1056</v>
      </c>
      <c r="B35" s="882" t="s">
        <v>146</v>
      </c>
      <c r="C35" s="892" t="s">
        <v>147</v>
      </c>
      <c r="D35" s="877">
        <v>11</v>
      </c>
      <c r="E35" s="982"/>
      <c r="F35" s="983"/>
      <c r="G35" s="1311"/>
      <c r="H35" s="1240">
        <v>2000</v>
      </c>
      <c r="I35" s="1312"/>
      <c r="J35" s="1240">
        <v>2000</v>
      </c>
    </row>
    <row r="36" spans="1:10" s="37" customFormat="1" ht="31.5">
      <c r="A36" s="1248" t="s">
        <v>1057</v>
      </c>
      <c r="B36" s="1285" t="s">
        <v>146</v>
      </c>
      <c r="C36" s="1249" t="s">
        <v>147</v>
      </c>
      <c r="D36" s="1250">
        <v>11</v>
      </c>
      <c r="E36" s="1508" t="s">
        <v>1062</v>
      </c>
      <c r="F36" s="1509"/>
      <c r="G36" s="725"/>
      <c r="H36" s="1258">
        <v>2000</v>
      </c>
      <c r="I36" s="1313"/>
      <c r="J36" s="1258">
        <v>2000</v>
      </c>
    </row>
    <row r="37" spans="1:10" s="37" customFormat="1" ht="31.5">
      <c r="A37" s="1191" t="s">
        <v>1058</v>
      </c>
      <c r="B37" s="765" t="s">
        <v>146</v>
      </c>
      <c r="C37" s="1075" t="s">
        <v>147</v>
      </c>
      <c r="D37" s="811">
        <v>11</v>
      </c>
      <c r="E37" s="1067" t="s">
        <v>1059</v>
      </c>
      <c r="F37" s="1192" t="s">
        <v>438</v>
      </c>
      <c r="G37" s="357"/>
      <c r="H37" s="677">
        <v>2000</v>
      </c>
      <c r="I37" s="1255"/>
      <c r="J37" s="677">
        <v>2000</v>
      </c>
    </row>
    <row r="38" spans="1:10" s="37" customFormat="1" ht="18.75">
      <c r="A38" s="665" t="s">
        <v>1060</v>
      </c>
      <c r="B38" s="765" t="s">
        <v>146</v>
      </c>
      <c r="C38" s="1075" t="s">
        <v>147</v>
      </c>
      <c r="D38" s="811">
        <v>11</v>
      </c>
      <c r="E38" s="1510" t="s">
        <v>1063</v>
      </c>
      <c r="F38" s="1511"/>
      <c r="G38" s="357"/>
      <c r="H38" s="677">
        <v>2000</v>
      </c>
      <c r="I38" s="1255"/>
      <c r="J38" s="677">
        <v>2000</v>
      </c>
    </row>
    <row r="39" spans="1:10" s="37" customFormat="1" ht="31.5">
      <c r="A39" s="665" t="s">
        <v>157</v>
      </c>
      <c r="B39" s="765" t="s">
        <v>146</v>
      </c>
      <c r="C39" s="1075" t="s">
        <v>147</v>
      </c>
      <c r="D39" s="811">
        <v>11</v>
      </c>
      <c r="E39" s="1510" t="s">
        <v>1063</v>
      </c>
      <c r="F39" s="1511"/>
      <c r="G39" s="357" t="s">
        <v>158</v>
      </c>
      <c r="H39" s="675">
        <v>2000</v>
      </c>
      <c r="I39" s="1252"/>
      <c r="J39" s="675">
        <v>2000</v>
      </c>
    </row>
    <row r="40" spans="1:10" s="27" customFormat="1" ht="27" customHeight="1">
      <c r="A40" s="1071" t="s">
        <v>162</v>
      </c>
      <c r="B40" s="882" t="s">
        <v>146</v>
      </c>
      <c r="C40" s="1090" t="s">
        <v>147</v>
      </c>
      <c r="D40" s="1107" t="s">
        <v>163</v>
      </c>
      <c r="E40" s="374"/>
      <c r="F40" s="375"/>
      <c r="G40" s="317"/>
      <c r="H40" s="651">
        <f>SUM(H57,H65,H61,H41,H51)</f>
        <v>664677</v>
      </c>
      <c r="I40" s="22"/>
      <c r="J40" s="651">
        <f>SUM(J57,J65,J61,J41,J51)</f>
        <v>738500</v>
      </c>
    </row>
    <row r="41" spans="1:10" s="27" customFormat="1" ht="83.25" customHeight="1" hidden="1">
      <c r="A41" s="730" t="s">
        <v>912</v>
      </c>
      <c r="B41" s="1089" t="s">
        <v>146</v>
      </c>
      <c r="C41" s="735" t="s">
        <v>147</v>
      </c>
      <c r="D41" s="736" t="s">
        <v>163</v>
      </c>
      <c r="E41" s="737" t="s">
        <v>212</v>
      </c>
      <c r="F41" s="738" t="s">
        <v>438</v>
      </c>
      <c r="G41" s="735"/>
      <c r="H41" s="726">
        <f>SUM(H42+H47)</f>
        <v>0</v>
      </c>
      <c r="I41" s="22"/>
      <c r="J41" s="726">
        <f>SUM(J42+J47)</f>
        <v>0</v>
      </c>
    </row>
    <row r="42" spans="1:10" s="27" customFormat="1" ht="110.25" hidden="1">
      <c r="A42" s="665" t="s">
        <v>913</v>
      </c>
      <c r="B42" s="1089" t="s">
        <v>146</v>
      </c>
      <c r="C42" s="351" t="s">
        <v>147</v>
      </c>
      <c r="D42" s="1079" t="s">
        <v>163</v>
      </c>
      <c r="E42" s="715" t="s">
        <v>464</v>
      </c>
      <c r="F42" s="594" t="s">
        <v>438</v>
      </c>
      <c r="G42" s="734"/>
      <c r="H42" s="785">
        <f>+H43</f>
        <v>0</v>
      </c>
      <c r="I42" s="22"/>
      <c r="J42" s="785">
        <f>+J43</f>
        <v>0</v>
      </c>
    </row>
    <row r="43" spans="1:10" s="27" customFormat="1" ht="51" customHeight="1" hidden="1">
      <c r="A43" s="665" t="s">
        <v>914</v>
      </c>
      <c r="B43" s="1089" t="s">
        <v>146</v>
      </c>
      <c r="C43" s="351" t="s">
        <v>147</v>
      </c>
      <c r="D43" s="1079" t="s">
        <v>163</v>
      </c>
      <c r="E43" s="715" t="s">
        <v>464</v>
      </c>
      <c r="F43" s="440" t="s">
        <v>443</v>
      </c>
      <c r="G43" s="734"/>
      <c r="H43" s="704">
        <f>H44</f>
        <v>0</v>
      </c>
      <c r="I43" s="22"/>
      <c r="J43" s="704">
        <f>J44</f>
        <v>0</v>
      </c>
    </row>
    <row r="44" spans="1:10" s="27" customFormat="1" ht="41.25" customHeight="1" hidden="1">
      <c r="A44" s="711" t="s">
        <v>472</v>
      </c>
      <c r="B44" s="1089" t="s">
        <v>146</v>
      </c>
      <c r="C44" s="351" t="s">
        <v>147</v>
      </c>
      <c r="D44" s="1079" t="s">
        <v>163</v>
      </c>
      <c r="E44" s="715" t="s">
        <v>464</v>
      </c>
      <c r="F44" s="440" t="s">
        <v>463</v>
      </c>
      <c r="G44" s="734"/>
      <c r="H44" s="677">
        <f>SUM(H45:H46)</f>
        <v>0</v>
      </c>
      <c r="I44" s="22"/>
      <c r="J44" s="677">
        <f>SUM(J45:J46)</f>
        <v>0</v>
      </c>
    </row>
    <row r="45" spans="1:10" s="27" customFormat="1" ht="63.75" customHeight="1" hidden="1">
      <c r="A45" s="658" t="s">
        <v>154</v>
      </c>
      <c r="B45" s="1089" t="s">
        <v>146</v>
      </c>
      <c r="C45" s="351" t="s">
        <v>147</v>
      </c>
      <c r="D45" s="1079" t="s">
        <v>163</v>
      </c>
      <c r="E45" s="715" t="s">
        <v>464</v>
      </c>
      <c r="F45" s="440" t="s">
        <v>463</v>
      </c>
      <c r="G45" s="351" t="s">
        <v>149</v>
      </c>
      <c r="H45" s="656">
        <v>0</v>
      </c>
      <c r="I45" s="22"/>
      <c r="J45" s="656">
        <v>0</v>
      </c>
    </row>
    <row r="46" spans="1:10" s="27" customFormat="1" ht="37.5" customHeight="1" hidden="1">
      <c r="A46" s="732" t="s">
        <v>730</v>
      </c>
      <c r="B46" s="1089" t="s">
        <v>146</v>
      </c>
      <c r="C46" s="351" t="s">
        <v>147</v>
      </c>
      <c r="D46" s="1079" t="s">
        <v>163</v>
      </c>
      <c r="E46" s="715" t="s">
        <v>464</v>
      </c>
      <c r="F46" s="440" t="s">
        <v>463</v>
      </c>
      <c r="G46" s="351" t="s">
        <v>156</v>
      </c>
      <c r="H46" s="656">
        <v>0</v>
      </c>
      <c r="I46" s="22"/>
      <c r="J46" s="656">
        <v>0</v>
      </c>
    </row>
    <row r="47" spans="1:10" s="27" customFormat="1" ht="132.75" customHeight="1" hidden="1">
      <c r="A47" s="658" t="s">
        <v>915</v>
      </c>
      <c r="B47" s="1089" t="s">
        <v>146</v>
      </c>
      <c r="C47" s="351" t="s">
        <v>147</v>
      </c>
      <c r="D47" s="1079" t="s">
        <v>163</v>
      </c>
      <c r="E47" s="715" t="s">
        <v>465</v>
      </c>
      <c r="F47" s="440" t="s">
        <v>438</v>
      </c>
      <c r="G47" s="734"/>
      <c r="H47" s="785">
        <f>+H48</f>
        <v>0</v>
      </c>
      <c r="I47" s="22"/>
      <c r="J47" s="785">
        <f>+J48</f>
        <v>0</v>
      </c>
    </row>
    <row r="48" spans="1:10" s="27" customFormat="1" ht="51.75" customHeight="1" hidden="1">
      <c r="A48" s="665" t="s">
        <v>873</v>
      </c>
      <c r="B48" s="1089" t="s">
        <v>146</v>
      </c>
      <c r="C48" s="351" t="s">
        <v>147</v>
      </c>
      <c r="D48" s="1079" t="s">
        <v>163</v>
      </c>
      <c r="E48" s="715" t="s">
        <v>465</v>
      </c>
      <c r="F48" s="440" t="s">
        <v>443</v>
      </c>
      <c r="G48" s="734"/>
      <c r="H48" s="704">
        <f>H49</f>
        <v>0</v>
      </c>
      <c r="I48" s="22"/>
      <c r="J48" s="704">
        <f>J49</f>
        <v>0</v>
      </c>
    </row>
    <row r="49" spans="1:10" s="27" customFormat="1" ht="31.5" customHeight="1" hidden="1">
      <c r="A49" s="711" t="s">
        <v>472</v>
      </c>
      <c r="B49" s="1089" t="s">
        <v>146</v>
      </c>
      <c r="C49" s="351" t="s">
        <v>147</v>
      </c>
      <c r="D49" s="1079" t="s">
        <v>163</v>
      </c>
      <c r="E49" s="715" t="s">
        <v>465</v>
      </c>
      <c r="F49" s="440" t="s">
        <v>463</v>
      </c>
      <c r="G49" s="734"/>
      <c r="H49" s="704">
        <f>H50</f>
        <v>0</v>
      </c>
      <c r="I49" s="22"/>
      <c r="J49" s="704">
        <f>J50</f>
        <v>0</v>
      </c>
    </row>
    <row r="50" spans="1:10" s="27" customFormat="1" ht="69" customHeight="1" hidden="1">
      <c r="A50" s="658" t="s">
        <v>154</v>
      </c>
      <c r="B50" s="1089" t="s">
        <v>146</v>
      </c>
      <c r="C50" s="351" t="s">
        <v>147</v>
      </c>
      <c r="D50" s="1079" t="s">
        <v>163</v>
      </c>
      <c r="E50" s="715" t="s">
        <v>465</v>
      </c>
      <c r="F50" s="440" t="s">
        <v>463</v>
      </c>
      <c r="G50" s="351" t="s">
        <v>149</v>
      </c>
      <c r="H50" s="786">
        <v>0</v>
      </c>
      <c r="I50" s="22"/>
      <c r="J50" s="786">
        <v>0</v>
      </c>
    </row>
    <row r="51" spans="1:10" s="27" customFormat="1" ht="96" customHeight="1" hidden="1">
      <c r="A51" s="739" t="s">
        <v>916</v>
      </c>
      <c r="B51" s="1089" t="s">
        <v>146</v>
      </c>
      <c r="C51" s="735" t="s">
        <v>147</v>
      </c>
      <c r="D51" s="736" t="s">
        <v>163</v>
      </c>
      <c r="E51" s="740" t="s">
        <v>225</v>
      </c>
      <c r="F51" s="738" t="s">
        <v>438</v>
      </c>
      <c r="G51" s="735"/>
      <c r="H51" s="787">
        <f>+H52</f>
        <v>0</v>
      </c>
      <c r="I51" s="22"/>
      <c r="J51" s="787">
        <f>+J52</f>
        <v>0</v>
      </c>
    </row>
    <row r="52" spans="1:10" s="27" customFormat="1" ht="129.75" customHeight="1" hidden="1">
      <c r="A52" s="673" t="s">
        <v>917</v>
      </c>
      <c r="B52" s="1089" t="s">
        <v>146</v>
      </c>
      <c r="C52" s="351" t="s">
        <v>147</v>
      </c>
      <c r="D52" s="1079" t="s">
        <v>163</v>
      </c>
      <c r="E52" s="593" t="s">
        <v>442</v>
      </c>
      <c r="F52" s="594" t="s">
        <v>438</v>
      </c>
      <c r="G52" s="734"/>
      <c r="H52" s="785">
        <f>+H53</f>
        <v>0</v>
      </c>
      <c r="I52" s="22"/>
      <c r="J52" s="785">
        <f>+J53</f>
        <v>0</v>
      </c>
    </row>
    <row r="53" spans="1:10" s="27" customFormat="1" ht="49.5" customHeight="1" hidden="1">
      <c r="A53" s="673" t="s">
        <v>448</v>
      </c>
      <c r="B53" s="1089" t="s">
        <v>146</v>
      </c>
      <c r="C53" s="351" t="s">
        <v>147</v>
      </c>
      <c r="D53" s="1079" t="s">
        <v>163</v>
      </c>
      <c r="E53" s="593" t="s">
        <v>442</v>
      </c>
      <c r="F53" s="594" t="s">
        <v>443</v>
      </c>
      <c r="G53" s="734"/>
      <c r="H53" s="704">
        <f>H54</f>
        <v>0</v>
      </c>
      <c r="I53" s="22"/>
      <c r="J53" s="704">
        <f>J54</f>
        <v>0</v>
      </c>
    </row>
    <row r="54" spans="1:10" s="27" customFormat="1" ht="30.75" customHeight="1" hidden="1">
      <c r="A54" s="733" t="s">
        <v>472</v>
      </c>
      <c r="B54" s="1089" t="s">
        <v>146</v>
      </c>
      <c r="C54" s="351" t="s">
        <v>147</v>
      </c>
      <c r="D54" s="1079" t="s">
        <v>163</v>
      </c>
      <c r="E54" s="593" t="s">
        <v>442</v>
      </c>
      <c r="F54" s="594" t="s">
        <v>463</v>
      </c>
      <c r="G54" s="734"/>
      <c r="H54" s="677">
        <f>SUM(H55:H56)</f>
        <v>0</v>
      </c>
      <c r="I54" s="22"/>
      <c r="J54" s="677">
        <f>SUM(J55:J56)</f>
        <v>0</v>
      </c>
    </row>
    <row r="55" spans="1:10" s="27" customFormat="1" ht="62.25" customHeight="1" hidden="1">
      <c r="A55" s="133" t="s">
        <v>154</v>
      </c>
      <c r="B55" s="1089" t="s">
        <v>146</v>
      </c>
      <c r="C55" s="351" t="s">
        <v>147</v>
      </c>
      <c r="D55" s="1079" t="s">
        <v>163</v>
      </c>
      <c r="E55" s="593" t="s">
        <v>442</v>
      </c>
      <c r="F55" s="594" t="s">
        <v>463</v>
      </c>
      <c r="G55" s="351" t="s">
        <v>149</v>
      </c>
      <c r="H55" s="786">
        <v>0</v>
      </c>
      <c r="I55" s="22"/>
      <c r="J55" s="786">
        <v>0</v>
      </c>
    </row>
    <row r="56" spans="1:10" s="27" customFormat="1" ht="31.5" hidden="1">
      <c r="A56" s="744" t="s">
        <v>155</v>
      </c>
      <c r="B56" s="1089" t="s">
        <v>146</v>
      </c>
      <c r="C56" s="743" t="s">
        <v>147</v>
      </c>
      <c r="D56" s="1079" t="s">
        <v>163</v>
      </c>
      <c r="E56" s="741" t="s">
        <v>442</v>
      </c>
      <c r="F56" s="742" t="s">
        <v>463</v>
      </c>
      <c r="G56" s="351" t="s">
        <v>156</v>
      </c>
      <c r="H56" s="786"/>
      <c r="I56" s="22"/>
      <c r="J56" s="786"/>
    </row>
    <row r="57" spans="1:10" s="43" customFormat="1" ht="32.25" customHeight="1">
      <c r="A57" s="1267" t="s">
        <v>238</v>
      </c>
      <c r="B57" s="1285" t="s">
        <v>146</v>
      </c>
      <c r="C57" s="1268" t="s">
        <v>147</v>
      </c>
      <c r="D57" s="1269">
        <v>13</v>
      </c>
      <c r="E57" s="1270" t="s">
        <v>237</v>
      </c>
      <c r="F57" s="1271" t="s">
        <v>438</v>
      </c>
      <c r="G57" s="1272"/>
      <c r="H57" s="1273">
        <f>+H58</f>
        <v>2500</v>
      </c>
      <c r="I57" s="1274" t="s">
        <v>351</v>
      </c>
      <c r="J57" s="1273">
        <f>+J58</f>
        <v>2500</v>
      </c>
    </row>
    <row r="58" spans="1:10" s="27" customFormat="1" ht="31.5">
      <c r="A58" s="700" t="s">
        <v>874</v>
      </c>
      <c r="B58" s="765" t="s">
        <v>146</v>
      </c>
      <c r="C58" s="713" t="s">
        <v>147</v>
      </c>
      <c r="D58" s="714">
        <v>13</v>
      </c>
      <c r="E58" s="715" t="s">
        <v>239</v>
      </c>
      <c r="F58" s="594" t="s">
        <v>438</v>
      </c>
      <c r="G58" s="716"/>
      <c r="H58" s="704">
        <f>H59</f>
        <v>2500</v>
      </c>
      <c r="I58" s="22"/>
      <c r="J58" s="704">
        <f>J59</f>
        <v>2500</v>
      </c>
    </row>
    <row r="59" spans="1:10" s="27" customFormat="1" ht="31.5">
      <c r="A59" s="700" t="s">
        <v>241</v>
      </c>
      <c r="B59" s="765" t="s">
        <v>146</v>
      </c>
      <c r="C59" s="717" t="s">
        <v>147</v>
      </c>
      <c r="D59" s="714">
        <v>13</v>
      </c>
      <c r="E59" s="715" t="s">
        <v>239</v>
      </c>
      <c r="F59" s="594" t="s">
        <v>439</v>
      </c>
      <c r="G59" s="716"/>
      <c r="H59" s="704">
        <f>H60</f>
        <v>2500</v>
      </c>
      <c r="I59" s="22"/>
      <c r="J59" s="704">
        <f>J60</f>
        <v>2500</v>
      </c>
    </row>
    <row r="60" spans="1:10" s="27" customFormat="1" ht="31.5">
      <c r="A60" s="565" t="s">
        <v>730</v>
      </c>
      <c r="B60" s="765" t="s">
        <v>146</v>
      </c>
      <c r="C60" s="399" t="s">
        <v>147</v>
      </c>
      <c r="D60" s="396">
        <v>13</v>
      </c>
      <c r="E60" s="397" t="s">
        <v>239</v>
      </c>
      <c r="F60" s="398" t="s">
        <v>439</v>
      </c>
      <c r="G60" s="399" t="s">
        <v>156</v>
      </c>
      <c r="H60" s="655">
        <v>2500</v>
      </c>
      <c r="I60" s="22"/>
      <c r="J60" s="655">
        <v>2500</v>
      </c>
    </row>
    <row r="61" spans="1:10" s="27" customFormat="1" ht="31.5">
      <c r="A61" s="1259" t="s">
        <v>243</v>
      </c>
      <c r="B61" s="1285" t="s">
        <v>146</v>
      </c>
      <c r="C61" s="1260" t="s">
        <v>147</v>
      </c>
      <c r="D61" s="1260" t="s">
        <v>163</v>
      </c>
      <c r="E61" s="668" t="s">
        <v>242</v>
      </c>
      <c r="F61" s="683" t="s">
        <v>438</v>
      </c>
      <c r="G61" s="1261"/>
      <c r="H61" s="709">
        <f>+H62</f>
        <v>5000</v>
      </c>
      <c r="I61" s="1274"/>
      <c r="J61" s="709">
        <f>+J62</f>
        <v>5000</v>
      </c>
    </row>
    <row r="62" spans="1:10" s="27" customFormat="1" ht="31.5">
      <c r="A62" s="706" t="s">
        <v>245</v>
      </c>
      <c r="B62" s="765" t="s">
        <v>146</v>
      </c>
      <c r="C62" s="351" t="s">
        <v>147</v>
      </c>
      <c r="D62" s="351" t="s">
        <v>163</v>
      </c>
      <c r="E62" s="593" t="s">
        <v>244</v>
      </c>
      <c r="F62" s="594" t="s">
        <v>438</v>
      </c>
      <c r="G62" s="1078"/>
      <c r="H62" s="704">
        <f>H63</f>
        <v>5000</v>
      </c>
      <c r="I62" s="22"/>
      <c r="J62" s="704">
        <f>J63</f>
        <v>5000</v>
      </c>
    </row>
    <row r="63" spans="1:10" s="27" customFormat="1" ht="31.5">
      <c r="A63" s="700" t="s">
        <v>354</v>
      </c>
      <c r="B63" s="765" t="s">
        <v>146</v>
      </c>
      <c r="C63" s="452" t="s">
        <v>147</v>
      </c>
      <c r="D63" s="452">
        <v>13</v>
      </c>
      <c r="E63" s="710" t="s">
        <v>244</v>
      </c>
      <c r="F63" s="571" t="s">
        <v>441</v>
      </c>
      <c r="G63" s="703"/>
      <c r="H63" s="677">
        <f>SUM(H64)</f>
        <v>5000</v>
      </c>
      <c r="I63" s="22"/>
      <c r="J63" s="677">
        <f>SUM(J64)</f>
        <v>5000</v>
      </c>
    </row>
    <row r="64" spans="1:10" s="27" customFormat="1" ht="31.5">
      <c r="A64" s="280" t="s">
        <v>730</v>
      </c>
      <c r="B64" s="765" t="s">
        <v>146</v>
      </c>
      <c r="C64" s="415" t="s">
        <v>147</v>
      </c>
      <c r="D64" s="415">
        <v>13</v>
      </c>
      <c r="E64" s="397" t="s">
        <v>244</v>
      </c>
      <c r="F64" s="398" t="s">
        <v>441</v>
      </c>
      <c r="G64" s="425" t="s">
        <v>156</v>
      </c>
      <c r="H64" s="656">
        <v>5000</v>
      </c>
      <c r="I64" s="22"/>
      <c r="J64" s="656">
        <v>5000</v>
      </c>
    </row>
    <row r="65" spans="1:10" s="27" customFormat="1" ht="31.5">
      <c r="A65" s="1262" t="s">
        <v>473</v>
      </c>
      <c r="B65" s="1285" t="s">
        <v>146</v>
      </c>
      <c r="C65" s="1260" t="s">
        <v>147</v>
      </c>
      <c r="D65" s="1260" t="s">
        <v>163</v>
      </c>
      <c r="E65" s="668" t="s">
        <v>709</v>
      </c>
      <c r="F65" s="683" t="s">
        <v>438</v>
      </c>
      <c r="G65" s="1261"/>
      <c r="H65" s="709">
        <f>+H66</f>
        <v>657177</v>
      </c>
      <c r="I65" s="1274"/>
      <c r="J65" s="709">
        <f>+J66</f>
        <v>731000</v>
      </c>
    </row>
    <row r="66" spans="1:10" s="27" customFormat="1" ht="33" customHeight="1">
      <c r="A66" s="745" t="s">
        <v>474</v>
      </c>
      <c r="B66" s="765" t="s">
        <v>146</v>
      </c>
      <c r="C66" s="351" t="s">
        <v>147</v>
      </c>
      <c r="D66" s="351" t="s">
        <v>163</v>
      </c>
      <c r="E66" s="593" t="s">
        <v>475</v>
      </c>
      <c r="F66" s="594" t="s">
        <v>438</v>
      </c>
      <c r="G66" s="1078"/>
      <c r="H66" s="785">
        <f>+H67</f>
        <v>657177</v>
      </c>
      <c r="I66" s="22"/>
      <c r="J66" s="785">
        <f>+J67</f>
        <v>731000</v>
      </c>
    </row>
    <row r="67" spans="1:255" s="45" customFormat="1" ht="31.5">
      <c r="A67" s="745" t="s">
        <v>202</v>
      </c>
      <c r="B67" s="765" t="s">
        <v>146</v>
      </c>
      <c r="C67" s="452" t="s">
        <v>147</v>
      </c>
      <c r="D67" s="452">
        <v>13</v>
      </c>
      <c r="E67" s="710" t="s">
        <v>475</v>
      </c>
      <c r="F67" s="571" t="s">
        <v>440</v>
      </c>
      <c r="G67" s="452"/>
      <c r="H67" s="677">
        <f>SUM(H68:H71)</f>
        <v>657177</v>
      </c>
      <c r="I67" s="22" t="s">
        <v>340</v>
      </c>
      <c r="J67" s="677">
        <f>SUM(J68:J71)</f>
        <v>731000</v>
      </c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</row>
    <row r="68" spans="1:255" s="45" customFormat="1" ht="65.25" customHeight="1">
      <c r="A68" s="658" t="s">
        <v>154</v>
      </c>
      <c r="B68" s="765" t="s">
        <v>146</v>
      </c>
      <c r="C68" s="415" t="s">
        <v>147</v>
      </c>
      <c r="D68" s="415">
        <v>13</v>
      </c>
      <c r="E68" s="710" t="s">
        <v>475</v>
      </c>
      <c r="F68" s="571" t="s">
        <v>440</v>
      </c>
      <c r="G68" s="415" t="s">
        <v>149</v>
      </c>
      <c r="H68" s="778">
        <v>626177</v>
      </c>
      <c r="I68" s="62"/>
      <c r="J68" s="778">
        <v>700000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</row>
    <row r="69" spans="1:255" s="45" customFormat="1" ht="31.5" hidden="1">
      <c r="A69" s="745" t="s">
        <v>155</v>
      </c>
      <c r="B69" s="765" t="s">
        <v>146</v>
      </c>
      <c r="C69" s="415" t="s">
        <v>147</v>
      </c>
      <c r="D69" s="415">
        <v>13</v>
      </c>
      <c r="E69" s="397" t="s">
        <v>475</v>
      </c>
      <c r="F69" s="398" t="s">
        <v>440</v>
      </c>
      <c r="G69" s="415" t="s">
        <v>156</v>
      </c>
      <c r="H69" s="418">
        <v>0</v>
      </c>
      <c r="I69" s="62"/>
      <c r="J69" s="418">
        <v>0</v>
      </c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</row>
    <row r="70" spans="1:255" s="45" customFormat="1" ht="31.5">
      <c r="A70" s="565" t="s">
        <v>730</v>
      </c>
      <c r="B70" s="765" t="s">
        <v>146</v>
      </c>
      <c r="C70" s="415" t="s">
        <v>147</v>
      </c>
      <c r="D70" s="415">
        <v>13</v>
      </c>
      <c r="E70" s="397" t="s">
        <v>475</v>
      </c>
      <c r="F70" s="398" t="s">
        <v>440</v>
      </c>
      <c r="G70" s="415" t="s">
        <v>156</v>
      </c>
      <c r="H70" s="656">
        <v>30000</v>
      </c>
      <c r="I70" s="62"/>
      <c r="J70" s="656">
        <v>30000</v>
      </c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</row>
    <row r="71" spans="1:255" s="45" customFormat="1" ht="18" customHeight="1">
      <c r="A71" s="132" t="s">
        <v>157</v>
      </c>
      <c r="B71" s="765" t="s">
        <v>146</v>
      </c>
      <c r="C71" s="415" t="s">
        <v>147</v>
      </c>
      <c r="D71" s="415" t="s">
        <v>163</v>
      </c>
      <c r="E71" s="397" t="s">
        <v>244</v>
      </c>
      <c r="F71" s="398" t="s">
        <v>440</v>
      </c>
      <c r="G71" s="425" t="s">
        <v>158</v>
      </c>
      <c r="H71" s="656">
        <v>1000</v>
      </c>
      <c r="I71" s="62"/>
      <c r="J71" s="656">
        <v>1000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</row>
    <row r="72" spans="1:255" s="45" customFormat="1" ht="31.5" hidden="1">
      <c r="A72" s="700" t="s">
        <v>354</v>
      </c>
      <c r="B72" s="1089" t="s">
        <v>146</v>
      </c>
      <c r="C72" s="452" t="s">
        <v>147</v>
      </c>
      <c r="D72" s="452">
        <v>13</v>
      </c>
      <c r="E72" s="710" t="s">
        <v>244</v>
      </c>
      <c r="F72" s="571" t="s">
        <v>441</v>
      </c>
      <c r="G72" s="703"/>
      <c r="H72" s="677">
        <f>SUM(H73)</f>
        <v>5000</v>
      </c>
      <c r="I72" s="62" t="s">
        <v>353</v>
      </c>
      <c r="J72" s="677">
        <f>SUM(J73)</f>
        <v>5000</v>
      </c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</row>
    <row r="73" spans="1:255" s="45" customFormat="1" ht="31.5" hidden="1">
      <c r="A73" s="280" t="s">
        <v>155</v>
      </c>
      <c r="B73" s="1089" t="s">
        <v>146</v>
      </c>
      <c r="C73" s="415" t="s">
        <v>147</v>
      </c>
      <c r="D73" s="415">
        <v>13</v>
      </c>
      <c r="E73" s="397" t="s">
        <v>244</v>
      </c>
      <c r="F73" s="398" t="s">
        <v>441</v>
      </c>
      <c r="G73" s="425" t="s">
        <v>156</v>
      </c>
      <c r="H73" s="656">
        <v>5000</v>
      </c>
      <c r="I73" s="62"/>
      <c r="J73" s="656">
        <v>5000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</row>
    <row r="74" spans="1:255" s="45" customFormat="1" ht="84" customHeight="1" hidden="1">
      <c r="A74" s="721" t="s">
        <v>912</v>
      </c>
      <c r="B74" s="1089" t="s">
        <v>146</v>
      </c>
      <c r="C74" s="708" t="s">
        <v>147</v>
      </c>
      <c r="D74" s="722" t="s">
        <v>163</v>
      </c>
      <c r="E74" s="723" t="s">
        <v>212</v>
      </c>
      <c r="F74" s="724" t="s">
        <v>438</v>
      </c>
      <c r="G74" s="725"/>
      <c r="H74" s="726">
        <f>SUM(H75+H80)</f>
        <v>63314</v>
      </c>
      <c r="I74" s="62"/>
      <c r="J74" s="726">
        <f>SUM(J75+J80)</f>
        <v>63314</v>
      </c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</row>
    <row r="75" spans="1:255" s="45" customFormat="1" ht="110.25" hidden="1">
      <c r="A75" s="665" t="s">
        <v>913</v>
      </c>
      <c r="B75" s="1089" t="s">
        <v>146</v>
      </c>
      <c r="C75" s="415" t="s">
        <v>147</v>
      </c>
      <c r="D75" s="562" t="s">
        <v>163</v>
      </c>
      <c r="E75" s="397" t="s">
        <v>464</v>
      </c>
      <c r="F75" s="398" t="s">
        <v>438</v>
      </c>
      <c r="G75" s="425"/>
      <c r="H75" s="705">
        <f>SUM(H76)</f>
        <v>50228</v>
      </c>
      <c r="I75" s="62"/>
      <c r="J75" s="705">
        <f>SUM(J76)</f>
        <v>50228</v>
      </c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</row>
    <row r="76" spans="1:255" s="45" customFormat="1" ht="63" hidden="1">
      <c r="A76" s="665" t="s">
        <v>914</v>
      </c>
      <c r="B76" s="1089" t="s">
        <v>146</v>
      </c>
      <c r="C76" s="415" t="s">
        <v>147</v>
      </c>
      <c r="D76" s="562" t="s">
        <v>163</v>
      </c>
      <c r="E76" s="397" t="s">
        <v>464</v>
      </c>
      <c r="F76" s="398" t="s">
        <v>443</v>
      </c>
      <c r="G76" s="425"/>
      <c r="H76" s="705">
        <f>SUM(H77)</f>
        <v>50228</v>
      </c>
      <c r="I76" s="62"/>
      <c r="J76" s="705">
        <f>SUM(J77)</f>
        <v>50228</v>
      </c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</row>
    <row r="77" spans="1:255" s="45" customFormat="1" ht="31.5" hidden="1">
      <c r="A77" s="711" t="s">
        <v>466</v>
      </c>
      <c r="B77" s="1089" t="s">
        <v>146</v>
      </c>
      <c r="C77" s="415" t="s">
        <v>147</v>
      </c>
      <c r="D77" s="562" t="s">
        <v>163</v>
      </c>
      <c r="E77" s="397" t="s">
        <v>464</v>
      </c>
      <c r="F77" s="398" t="s">
        <v>463</v>
      </c>
      <c r="G77" s="425"/>
      <c r="H77" s="677">
        <f>SUM(H78:H79)</f>
        <v>50228</v>
      </c>
      <c r="I77" s="62"/>
      <c r="J77" s="677">
        <f>SUM(J78:J79)</f>
        <v>50228</v>
      </c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</row>
    <row r="78" spans="1:255" s="45" customFormat="1" ht="63" hidden="1">
      <c r="A78" s="133" t="s">
        <v>154</v>
      </c>
      <c r="B78" s="1089" t="s">
        <v>146</v>
      </c>
      <c r="C78" s="415" t="s">
        <v>147</v>
      </c>
      <c r="D78" s="562" t="s">
        <v>163</v>
      </c>
      <c r="E78" s="397" t="s">
        <v>464</v>
      </c>
      <c r="F78" s="398" t="s">
        <v>463</v>
      </c>
      <c r="G78" s="425" t="s">
        <v>149</v>
      </c>
      <c r="H78" s="656">
        <v>39258</v>
      </c>
      <c r="I78" s="62"/>
      <c r="J78" s="656">
        <v>39258</v>
      </c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</row>
    <row r="79" spans="1:255" s="45" customFormat="1" ht="31.5" hidden="1">
      <c r="A79" s="565" t="s">
        <v>155</v>
      </c>
      <c r="B79" s="1089" t="s">
        <v>146</v>
      </c>
      <c r="C79" s="415" t="s">
        <v>147</v>
      </c>
      <c r="D79" s="562" t="s">
        <v>163</v>
      </c>
      <c r="E79" s="397" t="s">
        <v>464</v>
      </c>
      <c r="F79" s="398" t="s">
        <v>463</v>
      </c>
      <c r="G79" s="425" t="s">
        <v>156</v>
      </c>
      <c r="H79" s="656">
        <v>10970</v>
      </c>
      <c r="I79" s="62"/>
      <c r="J79" s="656">
        <v>10970</v>
      </c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</row>
    <row r="80" spans="1:255" s="45" customFormat="1" ht="112.5" customHeight="1" hidden="1">
      <c r="A80" s="658" t="s">
        <v>915</v>
      </c>
      <c r="B80" s="1089" t="s">
        <v>146</v>
      </c>
      <c r="C80" s="415" t="s">
        <v>147</v>
      </c>
      <c r="D80" s="562" t="s">
        <v>163</v>
      </c>
      <c r="E80" s="397" t="s">
        <v>465</v>
      </c>
      <c r="F80" s="398" t="s">
        <v>438</v>
      </c>
      <c r="G80" s="425"/>
      <c r="H80" s="705">
        <f>SUM(H81)</f>
        <v>13086</v>
      </c>
      <c r="I80" s="62"/>
      <c r="J80" s="705">
        <f>SUM(J81)</f>
        <v>13086</v>
      </c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  <c r="IU80" s="46"/>
    </row>
    <row r="81" spans="1:255" s="45" customFormat="1" ht="48" customHeight="1" hidden="1">
      <c r="A81" s="665" t="s">
        <v>873</v>
      </c>
      <c r="B81" s="1089" t="s">
        <v>146</v>
      </c>
      <c r="C81" s="415" t="s">
        <v>147</v>
      </c>
      <c r="D81" s="562" t="s">
        <v>163</v>
      </c>
      <c r="E81" s="397" t="s">
        <v>462</v>
      </c>
      <c r="F81" s="398" t="s">
        <v>443</v>
      </c>
      <c r="G81" s="425"/>
      <c r="H81" s="705">
        <f>SUM(H82)</f>
        <v>13086</v>
      </c>
      <c r="I81" s="62"/>
      <c r="J81" s="705">
        <f>SUM(J82)</f>
        <v>13086</v>
      </c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</row>
    <row r="82" spans="1:255" s="45" customFormat="1" ht="31.5" hidden="1">
      <c r="A82" s="711" t="s">
        <v>466</v>
      </c>
      <c r="B82" s="1089" t="s">
        <v>146</v>
      </c>
      <c r="C82" s="415" t="s">
        <v>147</v>
      </c>
      <c r="D82" s="562" t="s">
        <v>163</v>
      </c>
      <c r="E82" s="397" t="s">
        <v>462</v>
      </c>
      <c r="F82" s="398" t="s">
        <v>463</v>
      </c>
      <c r="G82" s="425"/>
      <c r="H82" s="705">
        <f>SUM(H83)</f>
        <v>13086</v>
      </c>
      <c r="I82" s="62"/>
      <c r="J82" s="705">
        <f>SUM(J83)</f>
        <v>13086</v>
      </c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</row>
    <row r="83" spans="1:255" s="45" customFormat="1" ht="12" customHeight="1" hidden="1">
      <c r="A83" s="133" t="s">
        <v>154</v>
      </c>
      <c r="B83" s="1089" t="s">
        <v>146</v>
      </c>
      <c r="C83" s="415" t="s">
        <v>147</v>
      </c>
      <c r="D83" s="562" t="s">
        <v>163</v>
      </c>
      <c r="E83" s="397" t="s">
        <v>462</v>
      </c>
      <c r="F83" s="398" t="s">
        <v>463</v>
      </c>
      <c r="G83" s="425" t="s">
        <v>149</v>
      </c>
      <c r="H83" s="656">
        <v>13086</v>
      </c>
      <c r="I83" s="62"/>
      <c r="J83" s="656">
        <v>13086</v>
      </c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</row>
    <row r="84" spans="1:10" s="27" customFormat="1" ht="18.75">
      <c r="A84" s="1298" t="s">
        <v>166</v>
      </c>
      <c r="B84" s="1288" t="s">
        <v>146</v>
      </c>
      <c r="C84" s="1299" t="s">
        <v>148</v>
      </c>
      <c r="D84" s="1300"/>
      <c r="E84" s="1301"/>
      <c r="F84" s="1302"/>
      <c r="G84" s="1303"/>
      <c r="H84" s="1294">
        <f>+H85</f>
        <v>90188</v>
      </c>
      <c r="I84" s="1310"/>
      <c r="J84" s="1294">
        <f>+J85</f>
        <v>93746</v>
      </c>
    </row>
    <row r="85" spans="1:10" s="27" customFormat="1" ht="18.75">
      <c r="A85" s="1093" t="s">
        <v>167</v>
      </c>
      <c r="B85" s="882" t="s">
        <v>146</v>
      </c>
      <c r="C85" s="670" t="s">
        <v>148</v>
      </c>
      <c r="D85" s="433" t="s">
        <v>168</v>
      </c>
      <c r="E85" s="434"/>
      <c r="F85" s="435"/>
      <c r="G85" s="433"/>
      <c r="H85" s="651">
        <f>H86</f>
        <v>90188</v>
      </c>
      <c r="I85" s="22"/>
      <c r="J85" s="651">
        <f>J86</f>
        <v>93746</v>
      </c>
    </row>
    <row r="86" spans="1:10" s="43" customFormat="1" ht="30.75" customHeight="1">
      <c r="A86" s="1259" t="s">
        <v>243</v>
      </c>
      <c r="B86" s="1285" t="s">
        <v>146</v>
      </c>
      <c r="C86" s="1260" t="s">
        <v>148</v>
      </c>
      <c r="D86" s="1260" t="s">
        <v>168</v>
      </c>
      <c r="E86" s="668" t="s">
        <v>242</v>
      </c>
      <c r="F86" s="683" t="s">
        <v>438</v>
      </c>
      <c r="G86" s="1261"/>
      <c r="H86" s="709">
        <f>H87</f>
        <v>90188</v>
      </c>
      <c r="I86" s="1275"/>
      <c r="J86" s="709">
        <f>J87</f>
        <v>93746</v>
      </c>
    </row>
    <row r="87" spans="1:10" s="27" customFormat="1" ht="31.5">
      <c r="A87" s="706" t="s">
        <v>245</v>
      </c>
      <c r="B87" s="765" t="s">
        <v>146</v>
      </c>
      <c r="C87" s="351" t="s">
        <v>148</v>
      </c>
      <c r="D87" s="351" t="s">
        <v>168</v>
      </c>
      <c r="E87" s="593" t="s">
        <v>244</v>
      </c>
      <c r="F87" s="594" t="s">
        <v>438</v>
      </c>
      <c r="G87" s="1078"/>
      <c r="H87" s="704">
        <f>H88</f>
        <v>90188</v>
      </c>
      <c r="I87" s="22"/>
      <c r="J87" s="704">
        <f>J88</f>
        <v>93746</v>
      </c>
    </row>
    <row r="88" spans="1:10" s="27" customFormat="1" ht="31.5">
      <c r="A88" s="706" t="s">
        <v>247</v>
      </c>
      <c r="B88" s="765" t="s">
        <v>146</v>
      </c>
      <c r="C88" s="719" t="s">
        <v>148</v>
      </c>
      <c r="D88" s="719" t="s">
        <v>168</v>
      </c>
      <c r="E88" s="593" t="s">
        <v>244</v>
      </c>
      <c r="F88" s="594" t="s">
        <v>471</v>
      </c>
      <c r="G88" s="719"/>
      <c r="H88" s="704">
        <f>H89</f>
        <v>90188</v>
      </c>
      <c r="I88" s="22"/>
      <c r="J88" s="704">
        <f>J89</f>
        <v>93746</v>
      </c>
    </row>
    <row r="89" spans="1:10" s="27" customFormat="1" ht="66.75" customHeight="1">
      <c r="A89" s="132" t="s">
        <v>154</v>
      </c>
      <c r="B89" s="765" t="s">
        <v>146</v>
      </c>
      <c r="C89" s="341" t="s">
        <v>148</v>
      </c>
      <c r="D89" s="341" t="s">
        <v>168</v>
      </c>
      <c r="E89" s="439" t="s">
        <v>244</v>
      </c>
      <c r="F89" s="440" t="s">
        <v>471</v>
      </c>
      <c r="G89" s="341" t="s">
        <v>149</v>
      </c>
      <c r="H89" s="675">
        <v>90188</v>
      </c>
      <c r="I89" s="22"/>
      <c r="J89" s="675">
        <v>93746</v>
      </c>
    </row>
    <row r="90" spans="1:10" s="27" customFormat="1" ht="63.75" customHeight="1" hidden="1">
      <c r="A90" s="279" t="s">
        <v>202</v>
      </c>
      <c r="B90" s="1089" t="s">
        <v>146</v>
      </c>
      <c r="C90" s="341" t="s">
        <v>148</v>
      </c>
      <c r="D90" s="341" t="s">
        <v>168</v>
      </c>
      <c r="E90" s="439" t="s">
        <v>244</v>
      </c>
      <c r="F90" s="440" t="s">
        <v>426</v>
      </c>
      <c r="G90" s="341" t="s">
        <v>149</v>
      </c>
      <c r="H90" s="441"/>
      <c r="I90" s="22"/>
      <c r="J90" s="441"/>
    </row>
    <row r="91" spans="1:10" s="27" customFormat="1" ht="17.25" customHeight="1" hidden="1">
      <c r="A91" s="132" t="s">
        <v>155</v>
      </c>
      <c r="B91" s="1089" t="s">
        <v>146</v>
      </c>
      <c r="C91" s="341" t="s">
        <v>148</v>
      </c>
      <c r="D91" s="341" t="s">
        <v>168</v>
      </c>
      <c r="E91" s="439" t="s">
        <v>244</v>
      </c>
      <c r="F91" s="440" t="s">
        <v>426</v>
      </c>
      <c r="G91" s="341" t="s">
        <v>156</v>
      </c>
      <c r="H91" s="441">
        <v>21</v>
      </c>
      <c r="I91" s="22"/>
      <c r="J91" s="441">
        <v>21</v>
      </c>
    </row>
    <row r="92" spans="1:10" s="48" customFormat="1" ht="31.5" hidden="1">
      <c r="A92" s="262" t="s">
        <v>169</v>
      </c>
      <c r="B92" s="1089" t="s">
        <v>146</v>
      </c>
      <c r="C92" s="442" t="s">
        <v>168</v>
      </c>
      <c r="D92" s="442"/>
      <c r="E92" s="429"/>
      <c r="F92" s="430"/>
      <c r="G92" s="442"/>
      <c r="H92" s="788">
        <f>+H93+H100</f>
        <v>0</v>
      </c>
      <c r="I92" s="21"/>
      <c r="J92" s="788">
        <f>+J93+J100</f>
        <v>0</v>
      </c>
    </row>
    <row r="93" spans="1:10" s="48" customFormat="1" ht="37.5" customHeight="1" hidden="1">
      <c r="A93" s="263" t="s">
        <v>170</v>
      </c>
      <c r="B93" s="1089" t="s">
        <v>146</v>
      </c>
      <c r="C93" s="444" t="s">
        <v>168</v>
      </c>
      <c r="D93" s="444" t="s">
        <v>171</v>
      </c>
      <c r="E93" s="434"/>
      <c r="F93" s="435"/>
      <c r="G93" s="313"/>
      <c r="H93" s="318">
        <f>H95</f>
        <v>0</v>
      </c>
      <c r="I93" s="21"/>
      <c r="J93" s="318">
        <f>J95</f>
        <v>0</v>
      </c>
    </row>
    <row r="94" spans="1:10" s="48" customFormat="1" ht="101.25" customHeight="1" hidden="1">
      <c r="A94" s="681" t="s">
        <v>916</v>
      </c>
      <c r="B94" s="1089" t="s">
        <v>146</v>
      </c>
      <c r="C94" s="682" t="s">
        <v>168</v>
      </c>
      <c r="D94" s="682" t="s">
        <v>171</v>
      </c>
      <c r="E94" s="668" t="s">
        <v>225</v>
      </c>
      <c r="F94" s="683" t="s">
        <v>438</v>
      </c>
      <c r="G94" s="684"/>
      <c r="H94" s="781">
        <f>+H95</f>
        <v>0</v>
      </c>
      <c r="I94" s="21"/>
      <c r="J94" s="781">
        <f>+J95</f>
        <v>0</v>
      </c>
    </row>
    <row r="95" spans="1:10" s="49" customFormat="1" ht="135.75" customHeight="1" hidden="1">
      <c r="A95" s="673" t="s">
        <v>917</v>
      </c>
      <c r="B95" s="1089" t="s">
        <v>146</v>
      </c>
      <c r="C95" s="452" t="s">
        <v>168</v>
      </c>
      <c r="D95" s="452" t="s">
        <v>171</v>
      </c>
      <c r="E95" s="593" t="s">
        <v>442</v>
      </c>
      <c r="F95" s="594" t="s">
        <v>438</v>
      </c>
      <c r="G95" s="676"/>
      <c r="H95" s="789">
        <f>+H96</f>
        <v>0</v>
      </c>
      <c r="I95" s="23"/>
      <c r="J95" s="789">
        <f>+J96</f>
        <v>0</v>
      </c>
    </row>
    <row r="96" spans="1:10" s="48" customFormat="1" ht="47.25" customHeight="1" hidden="1">
      <c r="A96" s="673" t="s">
        <v>448</v>
      </c>
      <c r="B96" s="1089" t="s">
        <v>146</v>
      </c>
      <c r="C96" s="452" t="s">
        <v>168</v>
      </c>
      <c r="D96" s="452" t="s">
        <v>171</v>
      </c>
      <c r="E96" s="593" t="s">
        <v>442</v>
      </c>
      <c r="F96" s="594" t="s">
        <v>443</v>
      </c>
      <c r="G96" s="452"/>
      <c r="H96" s="790">
        <f>+H97</f>
        <v>0</v>
      </c>
      <c r="I96" s="21"/>
      <c r="J96" s="790">
        <f>+J97</f>
        <v>0</v>
      </c>
    </row>
    <row r="97" spans="1:10" s="27" customFormat="1" ht="47.25" customHeight="1" hidden="1">
      <c r="A97" s="674" t="s">
        <v>449</v>
      </c>
      <c r="B97" s="1089" t="s">
        <v>146</v>
      </c>
      <c r="C97" s="657" t="s">
        <v>168</v>
      </c>
      <c r="D97" s="657" t="s">
        <v>171</v>
      </c>
      <c r="E97" s="593" t="s">
        <v>442</v>
      </c>
      <c r="F97" s="594" t="s">
        <v>444</v>
      </c>
      <c r="G97" s="452"/>
      <c r="H97" s="677">
        <f>SUM(H98:H101)</f>
        <v>0</v>
      </c>
      <c r="I97" s="22"/>
      <c r="J97" s="677">
        <f>SUM(J98:J101)</f>
        <v>0</v>
      </c>
    </row>
    <row r="98" spans="1:10" s="27" customFormat="1" ht="15.75" customHeight="1" hidden="1">
      <c r="A98" s="658" t="s">
        <v>154</v>
      </c>
      <c r="B98" s="1089" t="s">
        <v>146</v>
      </c>
      <c r="C98" s="657" t="s">
        <v>168</v>
      </c>
      <c r="D98" s="657" t="s">
        <v>171</v>
      </c>
      <c r="E98" s="593" t="s">
        <v>442</v>
      </c>
      <c r="F98" s="594" t="s">
        <v>444</v>
      </c>
      <c r="G98" s="452" t="s">
        <v>149</v>
      </c>
      <c r="H98" s="654"/>
      <c r="I98" s="22"/>
      <c r="J98" s="654"/>
    </row>
    <row r="99" spans="1:10" s="254" customFormat="1" ht="33" customHeight="1" hidden="1">
      <c r="A99" s="132" t="s">
        <v>730</v>
      </c>
      <c r="B99" s="1089" t="s">
        <v>146</v>
      </c>
      <c r="C99" s="451" t="s">
        <v>168</v>
      </c>
      <c r="D99" s="451" t="s">
        <v>171</v>
      </c>
      <c r="E99" s="439" t="s">
        <v>442</v>
      </c>
      <c r="F99" s="594" t="s">
        <v>444</v>
      </c>
      <c r="G99" s="452" t="s">
        <v>156</v>
      </c>
      <c r="H99" s="654">
        <v>0</v>
      </c>
      <c r="I99" s="253"/>
      <c r="J99" s="654">
        <v>0</v>
      </c>
    </row>
    <row r="100" spans="1:10" s="43" customFormat="1" ht="21" customHeight="1" hidden="1">
      <c r="A100" s="282" t="s">
        <v>172</v>
      </c>
      <c r="B100" s="1089" t="s">
        <v>146</v>
      </c>
      <c r="C100" s="433" t="s">
        <v>168</v>
      </c>
      <c r="D100" s="433">
        <v>14</v>
      </c>
      <c r="E100" s="434"/>
      <c r="F100" s="435"/>
      <c r="G100" s="433"/>
      <c r="H100" s="318">
        <f>+H101</f>
        <v>0</v>
      </c>
      <c r="I100" s="3"/>
      <c r="J100" s="318">
        <f>+J101</f>
        <v>0</v>
      </c>
    </row>
    <row r="101" spans="1:10" s="43" customFormat="1" ht="24.75" customHeight="1" hidden="1">
      <c r="A101" s="284" t="s">
        <v>368</v>
      </c>
      <c r="B101" s="1089" t="s">
        <v>146</v>
      </c>
      <c r="C101" s="453" t="s">
        <v>168</v>
      </c>
      <c r="D101" s="453">
        <v>14</v>
      </c>
      <c r="E101" s="403" t="s">
        <v>225</v>
      </c>
      <c r="F101" s="404" t="s">
        <v>199</v>
      </c>
      <c r="G101" s="453"/>
      <c r="H101" s="365">
        <f>+H102</f>
        <v>0</v>
      </c>
      <c r="I101" s="3"/>
      <c r="J101" s="365">
        <f>+J102</f>
        <v>0</v>
      </c>
    </row>
    <row r="102" spans="1:10" s="27" customFormat="1" ht="28.5" customHeight="1" hidden="1">
      <c r="A102" s="274" t="s">
        <v>367</v>
      </c>
      <c r="B102" s="1089" t="s">
        <v>146</v>
      </c>
      <c r="C102" s="454" t="s">
        <v>168</v>
      </c>
      <c r="D102" s="454" t="s">
        <v>173</v>
      </c>
      <c r="E102" s="407" t="s">
        <v>226</v>
      </c>
      <c r="F102" s="386" t="s">
        <v>199</v>
      </c>
      <c r="G102" s="454"/>
      <c r="H102" s="387">
        <f>+H103</f>
        <v>0</v>
      </c>
      <c r="I102" s="22"/>
      <c r="J102" s="387">
        <f>+J103</f>
        <v>0</v>
      </c>
    </row>
    <row r="103" spans="1:10" s="27" customFormat="1" ht="30" customHeight="1" hidden="1">
      <c r="A103" s="279" t="s">
        <v>228</v>
      </c>
      <c r="B103" s="1089" t="s">
        <v>146</v>
      </c>
      <c r="C103" s="437" t="s">
        <v>168</v>
      </c>
      <c r="D103" s="437">
        <v>14</v>
      </c>
      <c r="E103" s="438" t="s">
        <v>226</v>
      </c>
      <c r="F103" s="392" t="s">
        <v>227</v>
      </c>
      <c r="G103" s="410"/>
      <c r="H103" s="394">
        <f>H104</f>
        <v>0</v>
      </c>
      <c r="I103" s="22"/>
      <c r="J103" s="394">
        <f>J104</f>
        <v>0</v>
      </c>
    </row>
    <row r="104" spans="1:10" s="27" customFormat="1" ht="30.75" customHeight="1" hidden="1">
      <c r="A104" s="132" t="s">
        <v>155</v>
      </c>
      <c r="B104" s="1089" t="s">
        <v>146</v>
      </c>
      <c r="C104" s="455" t="s">
        <v>168</v>
      </c>
      <c r="D104" s="455">
        <v>14</v>
      </c>
      <c r="E104" s="439" t="s">
        <v>226</v>
      </c>
      <c r="F104" s="440" t="s">
        <v>227</v>
      </c>
      <c r="G104" s="341" t="s">
        <v>156</v>
      </c>
      <c r="H104" s="441">
        <v>0</v>
      </c>
      <c r="I104" s="22"/>
      <c r="J104" s="441">
        <v>0</v>
      </c>
    </row>
    <row r="105" spans="1:10" s="27" customFormat="1" ht="42" customHeight="1" hidden="1">
      <c r="A105" s="262" t="s">
        <v>174</v>
      </c>
      <c r="B105" s="1089" t="s">
        <v>146</v>
      </c>
      <c r="C105" s="306" t="s">
        <v>153</v>
      </c>
      <c r="D105" s="456"/>
      <c r="E105" s="456"/>
      <c r="F105" s="457"/>
      <c r="G105" s="310"/>
      <c r="H105" s="311">
        <f>+H106</f>
        <v>0</v>
      </c>
      <c r="I105" s="22"/>
      <c r="J105" s="311">
        <f>+J106</f>
        <v>0</v>
      </c>
    </row>
    <row r="106" spans="1:10" s="27" customFormat="1" ht="46.5" customHeight="1" hidden="1">
      <c r="A106" s="285" t="s">
        <v>732</v>
      </c>
      <c r="B106" s="1089" t="s">
        <v>146</v>
      </c>
      <c r="C106" s="459" t="s">
        <v>153</v>
      </c>
      <c r="D106" s="460" t="s">
        <v>171</v>
      </c>
      <c r="E106" s="461"/>
      <c r="F106" s="462"/>
      <c r="G106" s="463"/>
      <c r="H106" s="464">
        <f>SUM(H112,H107)</f>
        <v>0</v>
      </c>
      <c r="I106" s="22"/>
      <c r="J106" s="464">
        <f>SUM(J112,J107)</f>
        <v>0</v>
      </c>
    </row>
    <row r="107" spans="1:38" s="42" customFormat="1" ht="87.75" customHeight="1" hidden="1">
      <c r="A107" s="264" t="s">
        <v>918</v>
      </c>
      <c r="B107" s="1089" t="s">
        <v>146</v>
      </c>
      <c r="C107" s="320" t="s">
        <v>153</v>
      </c>
      <c r="D107" s="321" t="s">
        <v>171</v>
      </c>
      <c r="E107" s="976" t="s">
        <v>733</v>
      </c>
      <c r="F107" s="977" t="s">
        <v>438</v>
      </c>
      <c r="G107" s="324"/>
      <c r="H107" s="791">
        <f>SUM(H108)</f>
        <v>0</v>
      </c>
      <c r="I107" s="13"/>
      <c r="J107" s="791">
        <f>SUM(J108)</f>
        <v>0</v>
      </c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</row>
    <row r="108" spans="1:248" s="41" customFormat="1" ht="120.75" customHeight="1" hidden="1">
      <c r="A108" s="963" t="s">
        <v>919</v>
      </c>
      <c r="B108" s="1089" t="s">
        <v>146</v>
      </c>
      <c r="C108" s="327" t="s">
        <v>153</v>
      </c>
      <c r="D108" s="328" t="s">
        <v>171</v>
      </c>
      <c r="E108" s="965" t="s">
        <v>622</v>
      </c>
      <c r="F108" s="966" t="s">
        <v>438</v>
      </c>
      <c r="G108" s="468"/>
      <c r="H108" s="792">
        <f>SUM(H109)</f>
        <v>0</v>
      </c>
      <c r="I108" s="3"/>
      <c r="J108" s="792">
        <f>SUM(J109)</f>
        <v>0</v>
      </c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</row>
    <row r="109" spans="1:248" s="51" customFormat="1" ht="69.75" customHeight="1" hidden="1">
      <c r="A109" s="964" t="s">
        <v>875</v>
      </c>
      <c r="B109" s="1089" t="s">
        <v>146</v>
      </c>
      <c r="C109" s="334" t="s">
        <v>153</v>
      </c>
      <c r="D109" s="335" t="s">
        <v>171</v>
      </c>
      <c r="E109" s="967" t="s">
        <v>622</v>
      </c>
      <c r="F109" s="968" t="s">
        <v>443</v>
      </c>
      <c r="G109" s="473"/>
      <c r="H109" s="784">
        <f>+H110</f>
        <v>0</v>
      </c>
      <c r="I109" s="3"/>
      <c r="J109" s="784">
        <f>+J110</f>
        <v>0</v>
      </c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</row>
    <row r="110" spans="1:249" s="39" customFormat="1" ht="63" customHeight="1" hidden="1">
      <c r="A110" s="964" t="s">
        <v>734</v>
      </c>
      <c r="B110" s="1089" t="s">
        <v>146</v>
      </c>
      <c r="C110" s="971" t="s">
        <v>153</v>
      </c>
      <c r="D110" s="972" t="s">
        <v>171</v>
      </c>
      <c r="E110" s="967" t="s">
        <v>622</v>
      </c>
      <c r="F110" s="968" t="s">
        <v>735</v>
      </c>
      <c r="G110" s="973"/>
      <c r="H110" s="974">
        <v>0</v>
      </c>
      <c r="I110" s="975"/>
      <c r="J110" s="974">
        <v>0</v>
      </c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</row>
    <row r="111" spans="1:249" s="39" customFormat="1" ht="39" customHeight="1" hidden="1">
      <c r="A111" s="132" t="s">
        <v>730</v>
      </c>
      <c r="B111" s="1089" t="s">
        <v>146</v>
      </c>
      <c r="C111" s="474" t="s">
        <v>153</v>
      </c>
      <c r="D111" s="475" t="s">
        <v>171</v>
      </c>
      <c r="E111" s="1080" t="s">
        <v>622</v>
      </c>
      <c r="F111" s="970" t="s">
        <v>735</v>
      </c>
      <c r="G111" s="478" t="s">
        <v>156</v>
      </c>
      <c r="H111" s="793"/>
      <c r="I111" s="3"/>
      <c r="J111" s="79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</row>
    <row r="112" spans="1:38" s="42" customFormat="1" ht="36.75" customHeight="1" hidden="1">
      <c r="A112" s="264" t="s">
        <v>371</v>
      </c>
      <c r="B112" s="1089" t="s">
        <v>146</v>
      </c>
      <c r="C112" s="320" t="s">
        <v>153</v>
      </c>
      <c r="D112" s="321" t="s">
        <v>193</v>
      </c>
      <c r="E112" s="322" t="s">
        <v>164</v>
      </c>
      <c r="F112" s="323" t="s">
        <v>425</v>
      </c>
      <c r="G112" s="324"/>
      <c r="H112" s="791">
        <f>+H113+H108</f>
        <v>0</v>
      </c>
      <c r="I112" s="13"/>
      <c r="J112" s="791">
        <f>+J113+J108</f>
        <v>0</v>
      </c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</row>
    <row r="113" spans="1:248" s="41" customFormat="1" ht="27" customHeight="1" hidden="1">
      <c r="A113" s="286" t="s">
        <v>372</v>
      </c>
      <c r="B113" s="1089" t="s">
        <v>146</v>
      </c>
      <c r="C113" s="327" t="s">
        <v>153</v>
      </c>
      <c r="D113" s="328" t="s">
        <v>193</v>
      </c>
      <c r="E113" s="466" t="s">
        <v>210</v>
      </c>
      <c r="F113" s="467" t="s">
        <v>425</v>
      </c>
      <c r="G113" s="468"/>
      <c r="H113" s="792">
        <f>+H114</f>
        <v>0</v>
      </c>
      <c r="I113" s="3"/>
      <c r="J113" s="792">
        <f>+J114</f>
        <v>0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</row>
    <row r="114" spans="1:248" s="41" customFormat="1" ht="28.5" customHeight="1" hidden="1">
      <c r="A114" s="287" t="s">
        <v>211</v>
      </c>
      <c r="B114" s="1089" t="s">
        <v>146</v>
      </c>
      <c r="C114" s="334" t="s">
        <v>153</v>
      </c>
      <c r="D114" s="335" t="s">
        <v>193</v>
      </c>
      <c r="E114" s="471" t="s">
        <v>210</v>
      </c>
      <c r="F114" s="472" t="s">
        <v>427</v>
      </c>
      <c r="G114" s="473"/>
      <c r="H114" s="784"/>
      <c r="I114" s="3"/>
      <c r="J114" s="784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</row>
    <row r="115" spans="1:248" s="41" customFormat="1" ht="24.75" customHeight="1" hidden="1">
      <c r="A115" s="132" t="s">
        <v>155</v>
      </c>
      <c r="B115" s="1089" t="s">
        <v>146</v>
      </c>
      <c r="C115" s="474" t="s">
        <v>153</v>
      </c>
      <c r="D115" s="475" t="s">
        <v>193</v>
      </c>
      <c r="E115" s="476" t="s">
        <v>210</v>
      </c>
      <c r="F115" s="477" t="s">
        <v>427</v>
      </c>
      <c r="G115" s="478" t="s">
        <v>156</v>
      </c>
      <c r="H115" s="793"/>
      <c r="I115" s="3"/>
      <c r="J115" s="79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</row>
    <row r="116" spans="1:10" s="43" customFormat="1" ht="17.25" customHeight="1">
      <c r="A116" s="1298" t="s">
        <v>177</v>
      </c>
      <c r="B116" s="1288" t="s">
        <v>146</v>
      </c>
      <c r="C116" s="1299" t="s">
        <v>178</v>
      </c>
      <c r="D116" s="1299"/>
      <c r="E116" s="1307"/>
      <c r="F116" s="1308"/>
      <c r="G116" s="1299"/>
      <c r="H116" s="1315">
        <f>SUM(H117+H123+H143)</f>
        <v>50000</v>
      </c>
      <c r="I116" s="1316"/>
      <c r="J116" s="1315">
        <f>SUM(J117+J123+J143)</f>
        <v>50000</v>
      </c>
    </row>
    <row r="117" spans="1:10" s="43" customFormat="1" ht="15" customHeight="1" hidden="1">
      <c r="A117" s="660" t="s">
        <v>445</v>
      </c>
      <c r="B117" s="1089" t="s">
        <v>146</v>
      </c>
      <c r="C117" s="670" t="s">
        <v>178</v>
      </c>
      <c r="D117" s="670" t="s">
        <v>147</v>
      </c>
      <c r="E117" s="671"/>
      <c r="F117" s="672"/>
      <c r="G117" s="670"/>
      <c r="H117" s="795">
        <f>SUM(H118)</f>
        <v>0</v>
      </c>
      <c r="I117" s="3"/>
      <c r="J117" s="795">
        <f>SUM(J118)</f>
        <v>0</v>
      </c>
    </row>
    <row r="118" spans="1:10" s="43" customFormat="1" ht="81" customHeight="1" hidden="1">
      <c r="A118" s="721" t="s">
        <v>912</v>
      </c>
      <c r="B118" s="1089" t="s">
        <v>146</v>
      </c>
      <c r="C118" s="667" t="s">
        <v>178</v>
      </c>
      <c r="D118" s="667" t="s">
        <v>147</v>
      </c>
      <c r="E118" s="668" t="s">
        <v>212</v>
      </c>
      <c r="F118" s="669" t="s">
        <v>438</v>
      </c>
      <c r="G118" s="667"/>
      <c r="H118" s="726">
        <f>SUM(H119)</f>
        <v>0</v>
      </c>
      <c r="I118" s="3"/>
      <c r="J118" s="726">
        <f>SUM(J119)</f>
        <v>0</v>
      </c>
    </row>
    <row r="119" spans="1:10" s="43" customFormat="1" ht="97.5" customHeight="1" hidden="1">
      <c r="A119" s="665" t="s">
        <v>913</v>
      </c>
      <c r="B119" s="1089" t="s">
        <v>146</v>
      </c>
      <c r="C119" s="727" t="s">
        <v>178</v>
      </c>
      <c r="D119" s="727" t="s">
        <v>147</v>
      </c>
      <c r="E119" s="593" t="s">
        <v>213</v>
      </c>
      <c r="F119" s="661" t="s">
        <v>438</v>
      </c>
      <c r="G119" s="659"/>
      <c r="H119" s="705">
        <f>SUM(H120)</f>
        <v>0</v>
      </c>
      <c r="I119" s="3"/>
      <c r="J119" s="705">
        <f>SUM(J120)</f>
        <v>0</v>
      </c>
    </row>
    <row r="120" spans="1:10" s="43" customFormat="1" ht="50.25" customHeight="1" hidden="1">
      <c r="A120" s="666" t="s">
        <v>920</v>
      </c>
      <c r="B120" s="1089" t="s">
        <v>146</v>
      </c>
      <c r="C120" s="727" t="s">
        <v>178</v>
      </c>
      <c r="D120" s="727" t="s">
        <v>147</v>
      </c>
      <c r="E120" s="593" t="s">
        <v>213</v>
      </c>
      <c r="F120" s="661" t="s">
        <v>443</v>
      </c>
      <c r="G120" s="659"/>
      <c r="H120" s="705">
        <f>SUM(H121)</f>
        <v>0</v>
      </c>
      <c r="I120" s="3"/>
      <c r="J120" s="705">
        <f>SUM(J121)</f>
        <v>0</v>
      </c>
    </row>
    <row r="121" spans="1:10" s="43" customFormat="1" ht="39.75" customHeight="1" hidden="1">
      <c r="A121" s="663" t="s">
        <v>447</v>
      </c>
      <c r="B121" s="1089" t="s">
        <v>146</v>
      </c>
      <c r="C121" s="727" t="s">
        <v>178</v>
      </c>
      <c r="D121" s="727" t="s">
        <v>147</v>
      </c>
      <c r="E121" s="593" t="s">
        <v>213</v>
      </c>
      <c r="F121" s="661" t="s">
        <v>446</v>
      </c>
      <c r="G121" s="659"/>
      <c r="H121" s="705">
        <f>SUM(H122)</f>
        <v>0</v>
      </c>
      <c r="I121" s="3"/>
      <c r="J121" s="705">
        <f>SUM(J122)</f>
        <v>0</v>
      </c>
    </row>
    <row r="122" spans="1:10" s="43" customFormat="1" ht="39" customHeight="1" hidden="1">
      <c r="A122" s="132" t="s">
        <v>730</v>
      </c>
      <c r="B122" s="1089" t="s">
        <v>146</v>
      </c>
      <c r="C122" s="727" t="s">
        <v>178</v>
      </c>
      <c r="D122" s="727" t="s">
        <v>147</v>
      </c>
      <c r="E122" s="593" t="s">
        <v>213</v>
      </c>
      <c r="F122" s="661" t="s">
        <v>446</v>
      </c>
      <c r="G122" s="727" t="s">
        <v>156</v>
      </c>
      <c r="H122" s="728">
        <v>0</v>
      </c>
      <c r="I122" s="3"/>
      <c r="J122" s="728">
        <v>0</v>
      </c>
    </row>
    <row r="123" spans="1:10" s="43" customFormat="1" ht="23.25" customHeight="1" hidden="1">
      <c r="A123" s="678" t="s">
        <v>450</v>
      </c>
      <c r="B123" s="1089" t="s">
        <v>146</v>
      </c>
      <c r="C123" s="670" t="s">
        <v>178</v>
      </c>
      <c r="D123" s="670" t="s">
        <v>148</v>
      </c>
      <c r="E123" s="679"/>
      <c r="F123" s="680"/>
      <c r="G123" s="670"/>
      <c r="H123" s="795">
        <f>SUM(H133+H138+H124)</f>
        <v>0</v>
      </c>
      <c r="I123" s="3"/>
      <c r="J123" s="795">
        <f>SUM(J133+J138+J124)</f>
        <v>0</v>
      </c>
    </row>
    <row r="124" spans="1:10" s="43" customFormat="1" ht="72" customHeight="1" hidden="1">
      <c r="A124" s="730" t="s">
        <v>921</v>
      </c>
      <c r="B124" s="1089" t="s">
        <v>146</v>
      </c>
      <c r="C124" s="771" t="s">
        <v>178</v>
      </c>
      <c r="D124" s="771" t="s">
        <v>148</v>
      </c>
      <c r="E124" s="772" t="s">
        <v>585</v>
      </c>
      <c r="F124" s="773" t="s">
        <v>438</v>
      </c>
      <c r="G124" s="771"/>
      <c r="H124" s="726">
        <f>SUM(H125)</f>
        <v>0</v>
      </c>
      <c r="I124" s="3"/>
      <c r="J124" s="726">
        <f>SUM(J125)</f>
        <v>0</v>
      </c>
    </row>
    <row r="125" spans="1:10" s="43" customFormat="1" ht="70.5" customHeight="1" hidden="1">
      <c r="A125" s="673" t="s">
        <v>922</v>
      </c>
      <c r="B125" s="1089" t="s">
        <v>146</v>
      </c>
      <c r="C125" s="727" t="s">
        <v>178</v>
      </c>
      <c r="D125" s="727" t="s">
        <v>148</v>
      </c>
      <c r="E125" s="570" t="s">
        <v>710</v>
      </c>
      <c r="F125" s="578" t="s">
        <v>438</v>
      </c>
      <c r="G125" s="659"/>
      <c r="H125" s="705">
        <f>SUM(H126)</f>
        <v>0</v>
      </c>
      <c r="I125" s="3"/>
      <c r="J125" s="705">
        <f>SUM(J126)</f>
        <v>0</v>
      </c>
    </row>
    <row r="126" spans="1:10" s="43" customFormat="1" ht="48" customHeight="1" hidden="1">
      <c r="A126" s="663" t="s">
        <v>923</v>
      </c>
      <c r="B126" s="1089" t="s">
        <v>146</v>
      </c>
      <c r="C126" s="727" t="s">
        <v>178</v>
      </c>
      <c r="D126" s="727" t="s">
        <v>148</v>
      </c>
      <c r="E126" s="570" t="s">
        <v>710</v>
      </c>
      <c r="F126" s="578" t="s">
        <v>443</v>
      </c>
      <c r="G126" s="659"/>
      <c r="H126" s="705">
        <f>SUM(H127)</f>
        <v>0</v>
      </c>
      <c r="I126" s="3"/>
      <c r="J126" s="705">
        <f>SUM(J127)</f>
        <v>0</v>
      </c>
    </row>
    <row r="127" spans="1:10" s="43" customFormat="1" ht="48.75" customHeight="1" hidden="1">
      <c r="A127" s="701" t="s">
        <v>736</v>
      </c>
      <c r="B127" s="1089" t="s">
        <v>146</v>
      </c>
      <c r="C127" s="727" t="s">
        <v>178</v>
      </c>
      <c r="D127" s="727" t="s">
        <v>148</v>
      </c>
      <c r="E127" s="570" t="s">
        <v>586</v>
      </c>
      <c r="F127" s="578" t="s">
        <v>737</v>
      </c>
      <c r="G127" s="659"/>
      <c r="H127" s="705">
        <f>SUM(H128)</f>
        <v>0</v>
      </c>
      <c r="I127" s="3"/>
      <c r="J127" s="705">
        <f>SUM(J128)</f>
        <v>0</v>
      </c>
    </row>
    <row r="128" spans="1:10" s="43" customFormat="1" ht="36" customHeight="1" hidden="1">
      <c r="A128" s="132" t="s">
        <v>730</v>
      </c>
      <c r="B128" s="1089" t="s">
        <v>146</v>
      </c>
      <c r="C128" s="727" t="s">
        <v>178</v>
      </c>
      <c r="D128" s="727" t="s">
        <v>148</v>
      </c>
      <c r="E128" s="570" t="s">
        <v>586</v>
      </c>
      <c r="F128" s="578" t="s">
        <v>737</v>
      </c>
      <c r="G128" s="727" t="s">
        <v>156</v>
      </c>
      <c r="H128" s="796">
        <v>0</v>
      </c>
      <c r="I128" s="3"/>
      <c r="J128" s="796">
        <v>0</v>
      </c>
    </row>
    <row r="129" spans="1:10" s="43" customFormat="1" ht="63.75" customHeight="1" hidden="1">
      <c r="A129" s="701" t="s">
        <v>739</v>
      </c>
      <c r="B129" s="1089" t="s">
        <v>146</v>
      </c>
      <c r="C129" s="727" t="s">
        <v>178</v>
      </c>
      <c r="D129" s="727" t="s">
        <v>148</v>
      </c>
      <c r="E129" s="570" t="s">
        <v>586</v>
      </c>
      <c r="F129" s="578" t="s">
        <v>738</v>
      </c>
      <c r="G129" s="727"/>
      <c r="H129" s="705">
        <f>SUM(H130)</f>
        <v>0</v>
      </c>
      <c r="I129" s="3"/>
      <c r="J129" s="705">
        <f>SUM(J130)</f>
        <v>0</v>
      </c>
    </row>
    <row r="130" spans="1:10" s="43" customFormat="1" ht="36" customHeight="1" hidden="1">
      <c r="A130" s="268" t="s">
        <v>730</v>
      </c>
      <c r="B130" s="1089" t="s">
        <v>146</v>
      </c>
      <c r="C130" s="727" t="s">
        <v>178</v>
      </c>
      <c r="D130" s="727" t="s">
        <v>148</v>
      </c>
      <c r="E130" s="570" t="s">
        <v>586</v>
      </c>
      <c r="F130" s="578" t="s">
        <v>738</v>
      </c>
      <c r="G130" s="727" t="s">
        <v>156</v>
      </c>
      <c r="H130" s="796">
        <v>0</v>
      </c>
      <c r="I130" s="3"/>
      <c r="J130" s="796">
        <v>0</v>
      </c>
    </row>
    <row r="131" spans="1:10" s="43" customFormat="1" ht="36" customHeight="1" hidden="1">
      <c r="A131" s="268" t="s">
        <v>741</v>
      </c>
      <c r="B131" s="1089" t="s">
        <v>146</v>
      </c>
      <c r="C131" s="727" t="s">
        <v>178</v>
      </c>
      <c r="D131" s="727" t="s">
        <v>148</v>
      </c>
      <c r="E131" s="570" t="s">
        <v>586</v>
      </c>
      <c r="F131" s="578" t="s">
        <v>740</v>
      </c>
      <c r="G131" s="727"/>
      <c r="H131" s="705">
        <f>SUM(H132)</f>
        <v>0</v>
      </c>
      <c r="I131" s="3"/>
      <c r="J131" s="705">
        <f>SUM(J132)</f>
        <v>0</v>
      </c>
    </row>
    <row r="132" spans="1:10" s="43" customFormat="1" ht="36" customHeight="1" hidden="1">
      <c r="A132" s="268" t="s">
        <v>730</v>
      </c>
      <c r="B132" s="1089" t="s">
        <v>146</v>
      </c>
      <c r="C132" s="727" t="s">
        <v>178</v>
      </c>
      <c r="D132" s="727" t="s">
        <v>148</v>
      </c>
      <c r="E132" s="570" t="s">
        <v>586</v>
      </c>
      <c r="F132" s="578" t="s">
        <v>740</v>
      </c>
      <c r="G132" s="727" t="s">
        <v>156</v>
      </c>
      <c r="H132" s="796">
        <v>0</v>
      </c>
      <c r="I132" s="3"/>
      <c r="J132" s="796">
        <v>0</v>
      </c>
    </row>
    <row r="133" spans="1:10" s="43" customFormat="1" ht="94.5" hidden="1">
      <c r="A133" s="721" t="s">
        <v>912</v>
      </c>
      <c r="B133" s="1089" t="s">
        <v>146</v>
      </c>
      <c r="C133" s="667" t="s">
        <v>178</v>
      </c>
      <c r="D133" s="667" t="s">
        <v>148</v>
      </c>
      <c r="E133" s="668" t="s">
        <v>212</v>
      </c>
      <c r="F133" s="669" t="s">
        <v>438</v>
      </c>
      <c r="G133" s="667"/>
      <c r="H133" s="726">
        <f>SUM(H134)</f>
        <v>0</v>
      </c>
      <c r="I133" s="3"/>
      <c r="J133" s="726">
        <f>SUM(J134)</f>
        <v>0</v>
      </c>
    </row>
    <row r="134" spans="1:10" s="43" customFormat="1" ht="97.5" customHeight="1" hidden="1">
      <c r="A134" s="665" t="s">
        <v>913</v>
      </c>
      <c r="B134" s="1089" t="s">
        <v>146</v>
      </c>
      <c r="C134" s="727" t="s">
        <v>178</v>
      </c>
      <c r="D134" s="727" t="s">
        <v>148</v>
      </c>
      <c r="E134" s="593" t="s">
        <v>213</v>
      </c>
      <c r="F134" s="661" t="s">
        <v>438</v>
      </c>
      <c r="G134" s="659"/>
      <c r="H134" s="705">
        <f>SUM(H135)</f>
        <v>0</v>
      </c>
      <c r="I134" s="3"/>
      <c r="J134" s="705">
        <f>SUM(J135)</f>
        <v>0</v>
      </c>
    </row>
    <row r="135" spans="1:10" s="43" customFormat="1" ht="49.5" customHeight="1" hidden="1">
      <c r="A135" s="666" t="s">
        <v>920</v>
      </c>
      <c r="B135" s="1089" t="s">
        <v>146</v>
      </c>
      <c r="C135" s="727" t="s">
        <v>178</v>
      </c>
      <c r="D135" s="727" t="s">
        <v>148</v>
      </c>
      <c r="E135" s="593" t="s">
        <v>213</v>
      </c>
      <c r="F135" s="661" t="s">
        <v>443</v>
      </c>
      <c r="G135" s="659"/>
      <c r="H135" s="705">
        <f>SUM(H136)</f>
        <v>0</v>
      </c>
      <c r="I135" s="3"/>
      <c r="J135" s="705">
        <f>SUM(J136)</f>
        <v>0</v>
      </c>
    </row>
    <row r="136" spans="1:10" s="43" customFormat="1" ht="21.75" customHeight="1" hidden="1">
      <c r="A136" s="663" t="s">
        <v>452</v>
      </c>
      <c r="B136" s="1089" t="s">
        <v>146</v>
      </c>
      <c r="C136" s="727" t="s">
        <v>178</v>
      </c>
      <c r="D136" s="727" t="s">
        <v>148</v>
      </c>
      <c r="E136" s="593" t="s">
        <v>213</v>
      </c>
      <c r="F136" s="661" t="s">
        <v>451</v>
      </c>
      <c r="G136" s="659"/>
      <c r="H136" s="705">
        <f>SUM(H137)</f>
        <v>0</v>
      </c>
      <c r="I136" s="3"/>
      <c r="J136" s="705">
        <f>SUM(J137)</f>
        <v>0</v>
      </c>
    </row>
    <row r="137" spans="1:10" s="43" customFormat="1" ht="30.75" customHeight="1" hidden="1">
      <c r="A137" s="268" t="s">
        <v>730</v>
      </c>
      <c r="B137" s="1089" t="s">
        <v>146</v>
      </c>
      <c r="C137" s="727" t="s">
        <v>178</v>
      </c>
      <c r="D137" s="727" t="s">
        <v>148</v>
      </c>
      <c r="E137" s="593" t="s">
        <v>213</v>
      </c>
      <c r="F137" s="661" t="s">
        <v>451</v>
      </c>
      <c r="G137" s="727" t="s">
        <v>156</v>
      </c>
      <c r="H137" s="728">
        <v>0</v>
      </c>
      <c r="I137" s="3"/>
      <c r="J137" s="728">
        <v>0</v>
      </c>
    </row>
    <row r="138" spans="1:10" s="43" customFormat="1" ht="63" hidden="1">
      <c r="A138" s="721" t="s">
        <v>924</v>
      </c>
      <c r="B138" s="1089" t="s">
        <v>146</v>
      </c>
      <c r="C138" s="667" t="s">
        <v>178</v>
      </c>
      <c r="D138" s="667" t="s">
        <v>148</v>
      </c>
      <c r="E138" s="668" t="s">
        <v>453</v>
      </c>
      <c r="F138" s="669" t="s">
        <v>438</v>
      </c>
      <c r="G138" s="667"/>
      <c r="H138" s="726">
        <f>SUM(H139)</f>
        <v>0</v>
      </c>
      <c r="I138" s="3"/>
      <c r="J138" s="726">
        <f>SUM(J139)</f>
        <v>0</v>
      </c>
    </row>
    <row r="139" spans="1:10" s="43" customFormat="1" ht="78" customHeight="1" hidden="1">
      <c r="A139" s="673" t="s">
        <v>925</v>
      </c>
      <c r="B139" s="1089" t="s">
        <v>146</v>
      </c>
      <c r="C139" s="727" t="s">
        <v>178</v>
      </c>
      <c r="D139" s="727" t="s">
        <v>148</v>
      </c>
      <c r="E139" s="593" t="s">
        <v>454</v>
      </c>
      <c r="F139" s="661" t="s">
        <v>438</v>
      </c>
      <c r="G139" s="727"/>
      <c r="H139" s="705">
        <f>SUM(H140)</f>
        <v>0</v>
      </c>
      <c r="I139" s="3"/>
      <c r="J139" s="705">
        <f>SUM(J140)</f>
        <v>0</v>
      </c>
    </row>
    <row r="140" spans="1:10" s="43" customFormat="1" ht="48" customHeight="1" hidden="1">
      <c r="A140" s="673" t="s">
        <v>877</v>
      </c>
      <c r="B140" s="1089" t="s">
        <v>146</v>
      </c>
      <c r="C140" s="727" t="s">
        <v>178</v>
      </c>
      <c r="D140" s="727" t="s">
        <v>148</v>
      </c>
      <c r="E140" s="593" t="s">
        <v>454</v>
      </c>
      <c r="F140" s="661" t="s">
        <v>456</v>
      </c>
      <c r="G140" s="727"/>
      <c r="H140" s="705">
        <f>SUM(H141)</f>
        <v>0</v>
      </c>
      <c r="I140" s="3"/>
      <c r="J140" s="705">
        <f>SUM(J141)</f>
        <v>0</v>
      </c>
    </row>
    <row r="141" spans="1:10" s="43" customFormat="1" ht="34.5" customHeight="1" hidden="1">
      <c r="A141" s="673" t="s">
        <v>457</v>
      </c>
      <c r="B141" s="1089" t="s">
        <v>146</v>
      </c>
      <c r="C141" s="727" t="s">
        <v>178</v>
      </c>
      <c r="D141" s="727" t="s">
        <v>148</v>
      </c>
      <c r="E141" s="593" t="s">
        <v>454</v>
      </c>
      <c r="F141" s="661" t="s">
        <v>455</v>
      </c>
      <c r="G141" s="727"/>
      <c r="H141" s="705">
        <f>SUM(H142)</f>
        <v>0</v>
      </c>
      <c r="I141" s="3"/>
      <c r="J141" s="705">
        <f>SUM(J142)</f>
        <v>0</v>
      </c>
    </row>
    <row r="142" spans="1:10" s="43" customFormat="1" ht="30.75" customHeight="1" hidden="1">
      <c r="A142" s="665" t="s">
        <v>689</v>
      </c>
      <c r="B142" s="1089" t="s">
        <v>146</v>
      </c>
      <c r="C142" s="727" t="s">
        <v>178</v>
      </c>
      <c r="D142" s="727" t="s">
        <v>148</v>
      </c>
      <c r="E142" s="593" t="s">
        <v>454</v>
      </c>
      <c r="F142" s="661" t="s">
        <v>455</v>
      </c>
      <c r="G142" s="727" t="s">
        <v>588</v>
      </c>
      <c r="H142" s="728">
        <v>0</v>
      </c>
      <c r="I142" s="3"/>
      <c r="J142" s="728">
        <v>0</v>
      </c>
    </row>
    <row r="143" spans="1:10" s="27" customFormat="1" ht="18.75" customHeight="1">
      <c r="A143" s="1093" t="s">
        <v>179</v>
      </c>
      <c r="B143" s="882" t="s">
        <v>146</v>
      </c>
      <c r="C143" s="670" t="s">
        <v>178</v>
      </c>
      <c r="D143" s="433" t="s">
        <v>168</v>
      </c>
      <c r="E143" s="483"/>
      <c r="F143" s="484"/>
      <c r="G143" s="433"/>
      <c r="H143" s="662">
        <f>+H144</f>
        <v>50000</v>
      </c>
      <c r="I143" s="22"/>
      <c r="J143" s="662">
        <f>+J144</f>
        <v>50000</v>
      </c>
    </row>
    <row r="144" spans="1:10" s="1113" customFormat="1" ht="93.75" customHeight="1">
      <c r="A144" s="721" t="s">
        <v>912</v>
      </c>
      <c r="B144" s="1285" t="s">
        <v>146</v>
      </c>
      <c r="C144" s="667" t="s">
        <v>178</v>
      </c>
      <c r="D144" s="691" t="s">
        <v>168</v>
      </c>
      <c r="E144" s="692" t="s">
        <v>212</v>
      </c>
      <c r="F144" s="693" t="s">
        <v>438</v>
      </c>
      <c r="G144" s="694"/>
      <c r="H144" s="695">
        <f>+H145</f>
        <v>50000</v>
      </c>
      <c r="I144" s="1314"/>
      <c r="J144" s="695">
        <f>+J145</f>
        <v>50000</v>
      </c>
    </row>
    <row r="145" spans="1:38" s="42" customFormat="1" ht="111.75" customHeight="1">
      <c r="A145" s="673" t="s">
        <v>913</v>
      </c>
      <c r="B145" s="765" t="s">
        <v>146</v>
      </c>
      <c r="C145" s="696" t="s">
        <v>178</v>
      </c>
      <c r="D145" s="697" t="s">
        <v>168</v>
      </c>
      <c r="E145" s="581" t="s">
        <v>213</v>
      </c>
      <c r="F145" s="582" t="s">
        <v>438</v>
      </c>
      <c r="G145" s="698"/>
      <c r="H145" s="779">
        <f>+H147+H149</f>
        <v>50000</v>
      </c>
      <c r="I145" s="13"/>
      <c r="J145" s="779">
        <f>+J147+J149</f>
        <v>50000</v>
      </c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</row>
    <row r="146" spans="1:38" s="42" customFormat="1" ht="54" customHeight="1">
      <c r="A146" s="666" t="s">
        <v>914</v>
      </c>
      <c r="B146" s="765" t="s">
        <v>146</v>
      </c>
      <c r="C146" s="696" t="s">
        <v>178</v>
      </c>
      <c r="D146" s="697" t="s">
        <v>168</v>
      </c>
      <c r="E146" s="581" t="s">
        <v>213</v>
      </c>
      <c r="F146" s="582" t="s">
        <v>443</v>
      </c>
      <c r="G146" s="698"/>
      <c r="H146" s="705">
        <f>SUM(H147)</f>
        <v>50000</v>
      </c>
      <c r="I146" s="13"/>
      <c r="J146" s="705">
        <f>SUM(J147)</f>
        <v>50000</v>
      </c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</row>
    <row r="147" spans="1:10" s="41" customFormat="1" ht="21.75" customHeight="1">
      <c r="A147" s="699" t="s">
        <v>215</v>
      </c>
      <c r="B147" s="765" t="s">
        <v>146</v>
      </c>
      <c r="C147" s="696" t="s">
        <v>178</v>
      </c>
      <c r="D147" s="697" t="s">
        <v>168</v>
      </c>
      <c r="E147" s="581" t="s">
        <v>213</v>
      </c>
      <c r="F147" s="582" t="s">
        <v>458</v>
      </c>
      <c r="G147" s="698"/>
      <c r="H147" s="779">
        <f>SUM(H148)</f>
        <v>50000</v>
      </c>
      <c r="I147" s="13"/>
      <c r="J147" s="779">
        <f>SUM(J148)</f>
        <v>50000</v>
      </c>
    </row>
    <row r="148" spans="1:10" s="41" customFormat="1" ht="35.25" customHeight="1">
      <c r="A148" s="268" t="s">
        <v>730</v>
      </c>
      <c r="B148" s="765" t="s">
        <v>146</v>
      </c>
      <c r="C148" s="474" t="s">
        <v>178</v>
      </c>
      <c r="D148" s="475" t="s">
        <v>168</v>
      </c>
      <c r="E148" s="497" t="s">
        <v>213</v>
      </c>
      <c r="F148" s="498" t="s">
        <v>458</v>
      </c>
      <c r="G148" s="345" t="s">
        <v>156</v>
      </c>
      <c r="H148" s="780">
        <v>50000</v>
      </c>
      <c r="I148" s="13"/>
      <c r="J148" s="780">
        <v>50000</v>
      </c>
    </row>
    <row r="149" spans="1:38" s="42" customFormat="1" ht="63.75" customHeight="1" hidden="1">
      <c r="A149" s="664" t="s">
        <v>878</v>
      </c>
      <c r="B149" s="1089" t="s">
        <v>146</v>
      </c>
      <c r="C149" s="1030" t="s">
        <v>178</v>
      </c>
      <c r="D149" s="1031" t="s">
        <v>168</v>
      </c>
      <c r="E149" s="1023" t="s">
        <v>808</v>
      </c>
      <c r="F149" s="1024" t="s">
        <v>438</v>
      </c>
      <c r="G149" s="1029"/>
      <c r="H149" s="1033">
        <f>SUM(H150)</f>
        <v>0</v>
      </c>
      <c r="I149" s="1034"/>
      <c r="J149" s="1033">
        <f>SUM(J150)</f>
        <v>0</v>
      </c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</row>
    <row r="150" spans="1:10" s="41" customFormat="1" ht="61.5" customHeight="1" hidden="1">
      <c r="A150" s="700" t="s">
        <v>879</v>
      </c>
      <c r="B150" s="1089" t="s">
        <v>146</v>
      </c>
      <c r="C150" s="474" t="s">
        <v>178</v>
      </c>
      <c r="D150" s="475" t="s">
        <v>168</v>
      </c>
      <c r="E150" s="497" t="s">
        <v>809</v>
      </c>
      <c r="F150" s="498" t="s">
        <v>438</v>
      </c>
      <c r="G150" s="345"/>
      <c r="H150" s="1025">
        <f>SUM(H151)</f>
        <v>0</v>
      </c>
      <c r="I150" s="1032"/>
      <c r="J150" s="1025">
        <f>SUM(J151)</f>
        <v>0</v>
      </c>
    </row>
    <row r="151" spans="1:10" s="41" customFormat="1" ht="35.25" customHeight="1" hidden="1">
      <c r="A151" s="700" t="s">
        <v>810</v>
      </c>
      <c r="B151" s="1089" t="s">
        <v>146</v>
      </c>
      <c r="C151" s="474" t="s">
        <v>178</v>
      </c>
      <c r="D151" s="475" t="s">
        <v>168</v>
      </c>
      <c r="E151" s="497" t="s">
        <v>809</v>
      </c>
      <c r="F151" s="498" t="s">
        <v>443</v>
      </c>
      <c r="G151" s="703"/>
      <c r="H151" s="1026">
        <f>+H152</f>
        <v>0</v>
      </c>
      <c r="I151" s="1035"/>
      <c r="J151" s="1026">
        <f>+J152</f>
        <v>0</v>
      </c>
    </row>
    <row r="152" spans="1:10" s="41" customFormat="1" ht="30" customHeight="1" hidden="1">
      <c r="A152" s="700" t="s">
        <v>811</v>
      </c>
      <c r="B152" s="1089" t="s">
        <v>146</v>
      </c>
      <c r="C152" s="474" t="s">
        <v>178</v>
      </c>
      <c r="D152" s="475" t="s">
        <v>168</v>
      </c>
      <c r="E152" s="497" t="s">
        <v>809</v>
      </c>
      <c r="F152" s="498" t="s">
        <v>812</v>
      </c>
      <c r="G152" s="703"/>
      <c r="H152" s="1026">
        <f>+H153</f>
        <v>0</v>
      </c>
      <c r="I152" s="1035"/>
      <c r="J152" s="1026">
        <f>+J153</f>
        <v>0</v>
      </c>
    </row>
    <row r="153" spans="1:10" s="41" customFormat="1" ht="43.5" customHeight="1" hidden="1">
      <c r="A153" s="268" t="s">
        <v>730</v>
      </c>
      <c r="B153" s="1089" t="s">
        <v>146</v>
      </c>
      <c r="C153" s="474" t="s">
        <v>178</v>
      </c>
      <c r="D153" s="475" t="s">
        <v>168</v>
      </c>
      <c r="E153" s="497" t="s">
        <v>809</v>
      </c>
      <c r="F153" s="498" t="s">
        <v>812</v>
      </c>
      <c r="G153" s="703" t="s">
        <v>156</v>
      </c>
      <c r="H153" s="1036">
        <v>0</v>
      </c>
      <c r="I153" s="1037"/>
      <c r="J153" s="1036">
        <v>0</v>
      </c>
    </row>
    <row r="154" spans="1:10" s="41" customFormat="1" ht="46.5" customHeight="1" hidden="1">
      <c r="A154" s="293" t="s">
        <v>374</v>
      </c>
      <c r="B154" s="1089" t="s">
        <v>146</v>
      </c>
      <c r="C154" s="448" t="s">
        <v>160</v>
      </c>
      <c r="D154" s="515" t="s">
        <v>160</v>
      </c>
      <c r="E154" s="516" t="s">
        <v>190</v>
      </c>
      <c r="F154" s="330" t="s">
        <v>199</v>
      </c>
      <c r="G154" s="517"/>
      <c r="H154" s="449">
        <f>+H155</f>
        <v>0</v>
      </c>
      <c r="I154" s="13"/>
      <c r="J154" s="449">
        <f>+J155</f>
        <v>0</v>
      </c>
    </row>
    <row r="155" spans="1:10" s="41" customFormat="1" ht="42" customHeight="1" hidden="1">
      <c r="A155" s="275" t="s">
        <v>220</v>
      </c>
      <c r="B155" s="1089" t="s">
        <v>146</v>
      </c>
      <c r="C155" s="410" t="s">
        <v>160</v>
      </c>
      <c r="D155" s="519" t="s">
        <v>160</v>
      </c>
      <c r="E155" s="520" t="s">
        <v>190</v>
      </c>
      <c r="F155" s="337" t="s">
        <v>219</v>
      </c>
      <c r="G155" s="423"/>
      <c r="H155" s="413">
        <f>+H156</f>
        <v>0</v>
      </c>
      <c r="I155" s="13"/>
      <c r="J155" s="413">
        <f>+J156</f>
        <v>0</v>
      </c>
    </row>
    <row r="156" spans="1:10" s="41" customFormat="1" ht="30" customHeight="1" hidden="1">
      <c r="A156" s="289" t="s">
        <v>155</v>
      </c>
      <c r="B156" s="1089" t="s">
        <v>146</v>
      </c>
      <c r="C156" s="452" t="s">
        <v>160</v>
      </c>
      <c r="D156" s="521" t="s">
        <v>160</v>
      </c>
      <c r="E156" s="522" t="s">
        <v>190</v>
      </c>
      <c r="F156" s="344" t="s">
        <v>219</v>
      </c>
      <c r="G156" s="523" t="s">
        <v>156</v>
      </c>
      <c r="H156" s="418">
        <v>0</v>
      </c>
      <c r="I156" s="13"/>
      <c r="J156" s="418">
        <v>0</v>
      </c>
    </row>
    <row r="157" spans="1:10" s="27" customFormat="1" ht="18.75">
      <c r="A157" s="1304" t="s">
        <v>180</v>
      </c>
      <c r="B157" s="1288" t="s">
        <v>146</v>
      </c>
      <c r="C157" s="1289" t="s">
        <v>181</v>
      </c>
      <c r="D157" s="1289"/>
      <c r="E157" s="1307"/>
      <c r="F157" s="1308"/>
      <c r="G157" s="1289"/>
      <c r="H157" s="1294">
        <f>+H158</f>
        <v>652000</v>
      </c>
      <c r="I157" s="22"/>
      <c r="J157" s="652">
        <f>+J158</f>
        <v>652000</v>
      </c>
    </row>
    <row r="158" spans="1:10" s="27" customFormat="1" ht="18.75">
      <c r="A158" s="1071" t="s">
        <v>182</v>
      </c>
      <c r="B158" s="882" t="s">
        <v>146</v>
      </c>
      <c r="C158" s="313" t="s">
        <v>181</v>
      </c>
      <c r="D158" s="313" t="s">
        <v>147</v>
      </c>
      <c r="E158" s="374"/>
      <c r="F158" s="375"/>
      <c r="G158" s="313"/>
      <c r="H158" s="651">
        <f>+H159</f>
        <v>652000</v>
      </c>
      <c r="I158" s="22"/>
      <c r="J158" s="651">
        <f>+J159</f>
        <v>652000</v>
      </c>
    </row>
    <row r="159" spans="1:10" s="27" customFormat="1" ht="65.25" customHeight="1">
      <c r="A159" s="707" t="s">
        <v>926</v>
      </c>
      <c r="B159" s="1285" t="s">
        <v>146</v>
      </c>
      <c r="C159" s="708" t="s">
        <v>181</v>
      </c>
      <c r="D159" s="708" t="s">
        <v>147</v>
      </c>
      <c r="E159" s="668" t="s">
        <v>198</v>
      </c>
      <c r="F159" s="683" t="s">
        <v>438</v>
      </c>
      <c r="G159" s="684"/>
      <c r="H159" s="709">
        <f>+H160</f>
        <v>652000</v>
      </c>
      <c r="I159" s="1274"/>
      <c r="J159" s="709">
        <f>+J160</f>
        <v>652000</v>
      </c>
    </row>
    <row r="160" spans="1:10" s="27" customFormat="1" ht="66" customHeight="1">
      <c r="A160" s="700" t="s">
        <v>927</v>
      </c>
      <c r="B160" s="765" t="s">
        <v>146</v>
      </c>
      <c r="C160" s="452" t="s">
        <v>181</v>
      </c>
      <c r="D160" s="452" t="s">
        <v>147</v>
      </c>
      <c r="E160" s="570" t="s">
        <v>200</v>
      </c>
      <c r="F160" s="571" t="s">
        <v>438</v>
      </c>
      <c r="G160" s="452"/>
      <c r="H160" s="704">
        <f>H161</f>
        <v>652000</v>
      </c>
      <c r="I160" s="22"/>
      <c r="J160" s="704">
        <f>J161</f>
        <v>652000</v>
      </c>
    </row>
    <row r="161" spans="1:10" s="27" customFormat="1" ht="33" customHeight="1">
      <c r="A161" s="701" t="s">
        <v>459</v>
      </c>
      <c r="B161" s="765" t="s">
        <v>146</v>
      </c>
      <c r="C161" s="452" t="s">
        <v>181</v>
      </c>
      <c r="D161" s="702" t="s">
        <v>147</v>
      </c>
      <c r="E161" s="570" t="s">
        <v>200</v>
      </c>
      <c r="F161" s="571" t="s">
        <v>443</v>
      </c>
      <c r="G161" s="703"/>
      <c r="H161" s="704">
        <f>H162+H165+H166</f>
        <v>652000</v>
      </c>
      <c r="I161" s="22"/>
      <c r="J161" s="704">
        <f>J162+J165+J166</f>
        <v>652000</v>
      </c>
    </row>
    <row r="162" spans="1:10" s="27" customFormat="1" ht="32.25" customHeight="1">
      <c r="A162" s="700" t="s">
        <v>202</v>
      </c>
      <c r="B162" s="765" t="s">
        <v>146</v>
      </c>
      <c r="C162" s="452" t="s">
        <v>181</v>
      </c>
      <c r="D162" s="702" t="s">
        <v>147</v>
      </c>
      <c r="E162" s="593" t="s">
        <v>200</v>
      </c>
      <c r="F162" s="661" t="s">
        <v>816</v>
      </c>
      <c r="G162" s="703"/>
      <c r="H162" s="704">
        <f>H163</f>
        <v>600000</v>
      </c>
      <c r="I162" s="22"/>
      <c r="J162" s="704">
        <f>J163</f>
        <v>600000</v>
      </c>
    </row>
    <row r="163" spans="1:10" s="27" customFormat="1" ht="65.25" customHeight="1">
      <c r="A163" s="133" t="s">
        <v>154</v>
      </c>
      <c r="B163" s="765" t="s">
        <v>146</v>
      </c>
      <c r="C163" s="341" t="s">
        <v>181</v>
      </c>
      <c r="D163" s="341" t="s">
        <v>147</v>
      </c>
      <c r="E163" s="439" t="s">
        <v>200</v>
      </c>
      <c r="F163" s="530" t="s">
        <v>816</v>
      </c>
      <c r="G163" s="341" t="s">
        <v>149</v>
      </c>
      <c r="H163" s="675">
        <v>600000</v>
      </c>
      <c r="I163" s="22"/>
      <c r="J163" s="675">
        <v>600000</v>
      </c>
    </row>
    <row r="164" spans="1:10" s="27" customFormat="1" ht="34.5" customHeight="1">
      <c r="A164" s="268" t="s">
        <v>202</v>
      </c>
      <c r="B164" s="765" t="s">
        <v>146</v>
      </c>
      <c r="C164" s="341" t="s">
        <v>181</v>
      </c>
      <c r="D164" s="341" t="s">
        <v>147</v>
      </c>
      <c r="E164" s="439" t="s">
        <v>200</v>
      </c>
      <c r="F164" s="530" t="s">
        <v>1125</v>
      </c>
      <c r="G164" s="341"/>
      <c r="H164" s="677">
        <v>52000</v>
      </c>
      <c r="I164" s="1317"/>
      <c r="J164" s="677">
        <v>52000</v>
      </c>
    </row>
    <row r="165" spans="1:10" s="27" customFormat="1" ht="33" customHeight="1">
      <c r="A165" s="268" t="s">
        <v>730</v>
      </c>
      <c r="B165" s="765" t="s">
        <v>146</v>
      </c>
      <c r="C165" s="341" t="s">
        <v>181</v>
      </c>
      <c r="D165" s="341" t="s">
        <v>147</v>
      </c>
      <c r="E165" s="439" t="s">
        <v>200</v>
      </c>
      <c r="F165" s="530" t="s">
        <v>1125</v>
      </c>
      <c r="G165" s="341" t="s">
        <v>156</v>
      </c>
      <c r="H165" s="675">
        <v>52000</v>
      </c>
      <c r="I165" s="22"/>
      <c r="J165" s="675">
        <v>52000</v>
      </c>
    </row>
    <row r="166" spans="1:10" s="27" customFormat="1" ht="30" customHeight="1" hidden="1">
      <c r="A166" s="280" t="s">
        <v>157</v>
      </c>
      <c r="B166" s="1089" t="s">
        <v>146</v>
      </c>
      <c r="C166" s="341" t="s">
        <v>181</v>
      </c>
      <c r="D166" s="341" t="s">
        <v>147</v>
      </c>
      <c r="E166" s="439" t="s">
        <v>200</v>
      </c>
      <c r="F166" s="530" t="s">
        <v>428</v>
      </c>
      <c r="G166" s="341" t="s">
        <v>158</v>
      </c>
      <c r="H166" s="675"/>
      <c r="I166" s="22"/>
      <c r="J166" s="675"/>
    </row>
    <row r="167" spans="1:10" s="27" customFormat="1" ht="21.75" customHeight="1">
      <c r="A167" s="262" t="s">
        <v>183</v>
      </c>
      <c r="B167" s="1288" t="s">
        <v>146</v>
      </c>
      <c r="C167" s="1246" t="s">
        <v>430</v>
      </c>
      <c r="D167" s="1246"/>
      <c r="E167" s="617"/>
      <c r="F167" s="618"/>
      <c r="G167" s="616"/>
      <c r="H167" s="652">
        <f>+H168</f>
        <v>43330</v>
      </c>
      <c r="I167" s="22"/>
      <c r="J167" s="652">
        <f>+J168</f>
        <v>87162</v>
      </c>
    </row>
    <row r="168" spans="1:10" s="27" customFormat="1" ht="18.75">
      <c r="A168" s="1071" t="s">
        <v>184</v>
      </c>
      <c r="B168" s="882" t="s">
        <v>146</v>
      </c>
      <c r="C168" s="986" t="s">
        <v>430</v>
      </c>
      <c r="D168" s="986" t="s">
        <v>147</v>
      </c>
      <c r="E168" s="614"/>
      <c r="F168" s="615"/>
      <c r="G168" s="613"/>
      <c r="H168" s="1114">
        <f>H169</f>
        <v>43330</v>
      </c>
      <c r="I168" s="1115"/>
      <c r="J168" s="1114">
        <f>J169</f>
        <v>87162</v>
      </c>
    </row>
    <row r="169" spans="1:10" s="27" customFormat="1" ht="31.5">
      <c r="A169" s="1259" t="s">
        <v>243</v>
      </c>
      <c r="B169" s="1285" t="s">
        <v>146</v>
      </c>
      <c r="C169" s="708" t="s">
        <v>430</v>
      </c>
      <c r="D169" s="708" t="s">
        <v>147</v>
      </c>
      <c r="E169" s="668" t="s">
        <v>242</v>
      </c>
      <c r="F169" s="683" t="s">
        <v>438</v>
      </c>
      <c r="G169" s="1022"/>
      <c r="H169" s="709">
        <f>H170</f>
        <v>43330</v>
      </c>
      <c r="I169" s="1274"/>
      <c r="J169" s="709">
        <f>J170</f>
        <v>87162</v>
      </c>
    </row>
    <row r="170" spans="1:10" s="27" customFormat="1" ht="31.5">
      <c r="A170" s="706" t="s">
        <v>245</v>
      </c>
      <c r="B170" s="765" t="s">
        <v>146</v>
      </c>
      <c r="C170" s="452" t="s">
        <v>430</v>
      </c>
      <c r="D170" s="452" t="s">
        <v>147</v>
      </c>
      <c r="E170" s="593" t="s">
        <v>244</v>
      </c>
      <c r="F170" s="594" t="s">
        <v>438</v>
      </c>
      <c r="G170" s="452"/>
      <c r="H170" s="705">
        <f>SUM(H171)</f>
        <v>43330</v>
      </c>
      <c r="I170" s="22"/>
      <c r="J170" s="705">
        <f>SUM(J171)</f>
        <v>87162</v>
      </c>
    </row>
    <row r="171" spans="1:10" s="27" customFormat="1" ht="46.5" customHeight="1" hidden="1">
      <c r="A171" s="665" t="s">
        <v>461</v>
      </c>
      <c r="B171" s="765" t="s">
        <v>146</v>
      </c>
      <c r="C171" s="452" t="s">
        <v>430</v>
      </c>
      <c r="D171" s="452" t="s">
        <v>147</v>
      </c>
      <c r="E171" s="570" t="s">
        <v>460</v>
      </c>
      <c r="F171" s="571" t="s">
        <v>443</v>
      </c>
      <c r="G171" s="452"/>
      <c r="H171" s="704">
        <f>H172</f>
        <v>43330</v>
      </c>
      <c r="I171" s="22"/>
      <c r="J171" s="704">
        <f>J172</f>
        <v>87162</v>
      </c>
    </row>
    <row r="172" spans="1:10" s="27" customFormat="1" ht="31.5">
      <c r="A172" s="706" t="s">
        <v>185</v>
      </c>
      <c r="B172" s="765" t="s">
        <v>146</v>
      </c>
      <c r="C172" s="452" t="s">
        <v>430</v>
      </c>
      <c r="D172" s="452" t="s">
        <v>147</v>
      </c>
      <c r="E172" s="593" t="s">
        <v>244</v>
      </c>
      <c r="F172" s="594" t="s">
        <v>841</v>
      </c>
      <c r="G172" s="452"/>
      <c r="H172" s="704">
        <f>H173</f>
        <v>43330</v>
      </c>
      <c r="I172" s="22"/>
      <c r="J172" s="704">
        <f>J173</f>
        <v>87162</v>
      </c>
    </row>
    <row r="173" spans="1:10" s="27" customFormat="1" ht="31.5">
      <c r="A173" s="133" t="s">
        <v>186</v>
      </c>
      <c r="B173" s="765" t="s">
        <v>146</v>
      </c>
      <c r="C173" s="452" t="s">
        <v>430</v>
      </c>
      <c r="D173" s="452" t="s">
        <v>147</v>
      </c>
      <c r="E173" s="593" t="s">
        <v>244</v>
      </c>
      <c r="F173" s="594" t="s">
        <v>841</v>
      </c>
      <c r="G173" s="452" t="s">
        <v>187</v>
      </c>
      <c r="H173" s="996">
        <v>43330</v>
      </c>
      <c r="I173" s="253"/>
      <c r="J173" s="996">
        <v>87162</v>
      </c>
    </row>
    <row r="174" spans="1:10" s="27" customFormat="1" ht="34.5" customHeight="1">
      <c r="A174" s="1513" t="s">
        <v>787</v>
      </c>
      <c r="B174" s="1514"/>
      <c r="C174" s="1514"/>
      <c r="D174" s="1514"/>
      <c r="E174" s="1514"/>
      <c r="F174" s="1515"/>
      <c r="G174" s="341"/>
      <c r="H174" s="997">
        <v>57946</v>
      </c>
      <c r="I174" s="22"/>
      <c r="J174" s="997">
        <v>119190</v>
      </c>
    </row>
    <row r="175" spans="1:38" s="257" customFormat="1" ht="35.25" customHeight="1" hidden="1">
      <c r="A175" s="294" t="s">
        <v>204</v>
      </c>
      <c r="B175" s="294"/>
      <c r="C175" s="532" t="s">
        <v>181</v>
      </c>
      <c r="D175" s="533" t="s">
        <v>147</v>
      </c>
      <c r="E175" s="534" t="s">
        <v>200</v>
      </c>
      <c r="F175" s="535" t="s">
        <v>203</v>
      </c>
      <c r="G175" s="536"/>
      <c r="H175" s="537">
        <f>+H176</f>
        <v>0</v>
      </c>
      <c r="I175" s="255"/>
      <c r="J175" s="256"/>
      <c r="K175" s="256"/>
      <c r="L175" s="256"/>
      <c r="M175" s="256"/>
      <c r="N175" s="256"/>
      <c r="O175" s="256"/>
      <c r="P175" s="256"/>
      <c r="Q175" s="256"/>
      <c r="R175" s="256"/>
      <c r="S175" s="256"/>
      <c r="T175" s="256"/>
      <c r="U175" s="256"/>
      <c r="V175" s="256"/>
      <c r="W175" s="256"/>
      <c r="X175" s="256"/>
      <c r="Y175" s="256"/>
      <c r="Z175" s="256"/>
      <c r="AA175" s="256"/>
      <c r="AB175" s="256"/>
      <c r="AC175" s="256"/>
      <c r="AD175" s="256"/>
      <c r="AE175" s="256"/>
      <c r="AF175" s="256"/>
      <c r="AG175" s="256"/>
      <c r="AH175" s="256"/>
      <c r="AI175" s="256"/>
      <c r="AJ175" s="256"/>
      <c r="AK175" s="256"/>
      <c r="AL175" s="256"/>
    </row>
    <row r="176" spans="1:38" s="257" customFormat="1" ht="0.75" customHeight="1" hidden="1">
      <c r="A176" s="280" t="s">
        <v>155</v>
      </c>
      <c r="B176" s="1073"/>
      <c r="C176" s="539" t="s">
        <v>181</v>
      </c>
      <c r="D176" s="539" t="s">
        <v>147</v>
      </c>
      <c r="E176" s="540" t="s">
        <v>200</v>
      </c>
      <c r="F176" s="541" t="s">
        <v>203</v>
      </c>
      <c r="G176" s="539" t="s">
        <v>156</v>
      </c>
      <c r="H176" s="542">
        <v>0</v>
      </c>
      <c r="I176" s="255"/>
      <c r="J176" s="256"/>
      <c r="K176" s="256"/>
      <c r="L176" s="256"/>
      <c r="M176" s="256"/>
      <c r="N176" s="256"/>
      <c r="O176" s="256"/>
      <c r="P176" s="256"/>
      <c r="Q176" s="256"/>
      <c r="R176" s="256"/>
      <c r="S176" s="256"/>
      <c r="T176" s="256"/>
      <c r="U176" s="256"/>
      <c r="V176" s="256"/>
      <c r="W176" s="256"/>
      <c r="X176" s="256"/>
      <c r="Y176" s="256"/>
      <c r="Z176" s="256"/>
      <c r="AA176" s="256"/>
      <c r="AB176" s="256"/>
      <c r="AC176" s="256"/>
      <c r="AD176" s="256"/>
      <c r="AE176" s="256"/>
      <c r="AF176" s="256"/>
      <c r="AG176" s="256"/>
      <c r="AH176" s="256"/>
      <c r="AI176" s="256"/>
      <c r="AJ176" s="256"/>
      <c r="AK176" s="256"/>
      <c r="AL176" s="256"/>
    </row>
    <row r="177" spans="1:9" s="27" customFormat="1" ht="33" customHeight="1" hidden="1">
      <c r="A177" s="262" t="s">
        <v>183</v>
      </c>
      <c r="B177" s="262"/>
      <c r="C177" s="305">
        <v>10</v>
      </c>
      <c r="D177" s="305"/>
      <c r="E177" s="480"/>
      <c r="F177" s="481"/>
      <c r="G177" s="306"/>
      <c r="H177" s="311">
        <f>+H178</f>
        <v>57946</v>
      </c>
      <c r="I177" s="22"/>
    </row>
    <row r="178" spans="1:9" s="27" customFormat="1" ht="36.75" customHeight="1" hidden="1">
      <c r="A178" s="263" t="s">
        <v>184</v>
      </c>
      <c r="B178" s="263"/>
      <c r="C178" s="432">
        <v>10</v>
      </c>
      <c r="D178" s="433" t="s">
        <v>147</v>
      </c>
      <c r="E178" s="374"/>
      <c r="F178" s="375"/>
      <c r="G178" s="433"/>
      <c r="H178" s="318">
        <f>H179</f>
        <v>57946</v>
      </c>
      <c r="I178" s="22"/>
    </row>
    <row r="179" spans="1:9" s="27" customFormat="1" ht="34.5" customHeight="1" hidden="1">
      <c r="A179" s="295" t="s">
        <v>880</v>
      </c>
      <c r="B179" s="295"/>
      <c r="C179" s="544">
        <v>10</v>
      </c>
      <c r="D179" s="545" t="s">
        <v>147</v>
      </c>
      <c r="E179" s="403" t="s">
        <v>207</v>
      </c>
      <c r="F179" s="404" t="s">
        <v>199</v>
      </c>
      <c r="G179" s="364"/>
      <c r="H179" s="365">
        <f>H180</f>
        <v>57946</v>
      </c>
      <c r="I179" s="22"/>
    </row>
    <row r="180" spans="1:9" s="27" customFormat="1" ht="27" customHeight="1" hidden="1">
      <c r="A180" s="296" t="s">
        <v>349</v>
      </c>
      <c r="B180" s="296"/>
      <c r="C180" s="384">
        <v>10</v>
      </c>
      <c r="D180" s="548" t="s">
        <v>147</v>
      </c>
      <c r="E180" s="526" t="s">
        <v>208</v>
      </c>
      <c r="F180" s="527" t="s">
        <v>199</v>
      </c>
      <c r="G180" s="549"/>
      <c r="H180" s="387">
        <f>H181</f>
        <v>57946</v>
      </c>
      <c r="I180" s="22"/>
    </row>
    <row r="181" spans="1:9" s="27" customFormat="1" ht="37.5" customHeight="1" hidden="1">
      <c r="A181" s="283" t="s">
        <v>185</v>
      </c>
      <c r="B181" s="1110"/>
      <c r="C181" s="550">
        <v>10</v>
      </c>
      <c r="D181" s="551" t="s">
        <v>147</v>
      </c>
      <c r="E181" s="552" t="s">
        <v>208</v>
      </c>
      <c r="F181" s="412" t="s">
        <v>209</v>
      </c>
      <c r="G181" s="393"/>
      <c r="H181" s="394">
        <f>H174</f>
        <v>57946</v>
      </c>
      <c r="I181" s="22"/>
    </row>
    <row r="182" spans="1:9" s="27" customFormat="1" ht="31.5" customHeight="1" hidden="1">
      <c r="A182" s="133" t="s">
        <v>186</v>
      </c>
      <c r="B182" s="1111"/>
      <c r="C182" s="566">
        <v>10</v>
      </c>
      <c r="D182" s="399" t="s">
        <v>147</v>
      </c>
      <c r="E182" s="554" t="s">
        <v>208</v>
      </c>
      <c r="F182" s="398" t="s">
        <v>209</v>
      </c>
      <c r="G182" s="555" t="s">
        <v>187</v>
      </c>
      <c r="H182" s="441"/>
      <c r="I182" s="22"/>
    </row>
    <row r="183" spans="1:38" s="38" customFormat="1" ht="27" customHeight="1" hidden="1">
      <c r="A183" s="297" t="s">
        <v>191</v>
      </c>
      <c r="B183" s="297"/>
      <c r="C183" s="556">
        <v>11</v>
      </c>
      <c r="D183" s="502"/>
      <c r="E183" s="557"/>
      <c r="F183" s="558"/>
      <c r="G183" s="505"/>
      <c r="H183" s="506">
        <f>+H184</f>
        <v>0</v>
      </c>
      <c r="I183" s="29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1:38" s="38" customFormat="1" ht="35.25" customHeight="1" hidden="1">
      <c r="A184" s="285" t="s">
        <v>192</v>
      </c>
      <c r="B184" s="285"/>
      <c r="C184" s="458">
        <v>11</v>
      </c>
      <c r="D184" s="460" t="s">
        <v>148</v>
      </c>
      <c r="E184" s="559"/>
      <c r="F184" s="560"/>
      <c r="G184" s="510"/>
      <c r="H184" s="464">
        <f>+H185</f>
        <v>0</v>
      </c>
      <c r="I184" s="29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1:38" s="56" customFormat="1" ht="42.75" customHeight="1" hidden="1">
      <c r="A185" s="292" t="s">
        <v>373</v>
      </c>
      <c r="B185" s="292"/>
      <c r="C185" s="446" t="s">
        <v>193</v>
      </c>
      <c r="D185" s="512" t="s">
        <v>148</v>
      </c>
      <c r="E185" s="561" t="s">
        <v>218</v>
      </c>
      <c r="F185" s="348" t="s">
        <v>199</v>
      </c>
      <c r="G185" s="513"/>
      <c r="H185" s="447">
        <f>+H186</f>
        <v>0</v>
      </c>
      <c r="I185" s="63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</row>
    <row r="186" spans="1:38" s="38" customFormat="1" ht="30" customHeight="1" hidden="1">
      <c r="A186" s="274" t="s">
        <v>376</v>
      </c>
      <c r="B186" s="274"/>
      <c r="C186" s="448" t="s">
        <v>193</v>
      </c>
      <c r="D186" s="515" t="s">
        <v>148</v>
      </c>
      <c r="E186" s="516" t="s">
        <v>194</v>
      </c>
      <c r="F186" s="330" t="s">
        <v>199</v>
      </c>
      <c r="G186" s="517"/>
      <c r="H186" s="449">
        <f>+H187</f>
        <v>0</v>
      </c>
      <c r="I186" s="29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1:38" s="38" customFormat="1" ht="33.75" customHeight="1" hidden="1">
      <c r="A187" s="279" t="s">
        <v>350</v>
      </c>
      <c r="B187" s="279"/>
      <c r="C187" s="410" t="s">
        <v>193</v>
      </c>
      <c r="D187" s="519" t="s">
        <v>148</v>
      </c>
      <c r="E187" s="520" t="s">
        <v>194</v>
      </c>
      <c r="F187" s="337" t="s">
        <v>221</v>
      </c>
      <c r="G187" s="423"/>
      <c r="H187" s="413">
        <f>+H188</f>
        <v>0</v>
      </c>
      <c r="I187" s="29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1:38" s="38" customFormat="1" ht="18.75" customHeight="1" hidden="1">
      <c r="A188" s="280" t="s">
        <v>155</v>
      </c>
      <c r="B188" s="1073"/>
      <c r="C188" s="415" t="s">
        <v>193</v>
      </c>
      <c r="D188" s="562" t="s">
        <v>148</v>
      </c>
      <c r="E188" s="522" t="s">
        <v>194</v>
      </c>
      <c r="F188" s="344" t="s">
        <v>221</v>
      </c>
      <c r="G188" s="425" t="s">
        <v>156</v>
      </c>
      <c r="H188" s="418">
        <v>0</v>
      </c>
      <c r="I188" s="29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1:38" s="38" customFormat="1" ht="18.75">
      <c r="A189" s="6"/>
      <c r="B189" s="6"/>
      <c r="C189" s="7"/>
      <c r="D189" s="57"/>
      <c r="E189" s="58"/>
      <c r="F189" s="59"/>
      <c r="G189" s="7"/>
      <c r="H189" s="60"/>
      <c r="I189" s="29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1:38" s="38" customFormat="1" ht="18.75">
      <c r="A190" s="6"/>
      <c r="B190" s="6"/>
      <c r="C190" s="7"/>
      <c r="D190" s="57"/>
      <c r="E190" s="58"/>
      <c r="F190" s="59"/>
      <c r="G190" s="7"/>
      <c r="H190" s="60"/>
      <c r="I190" s="29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1:38" s="38" customFormat="1" ht="18.75">
      <c r="A191" s="6"/>
      <c r="B191" s="6"/>
      <c r="C191" s="7"/>
      <c r="D191" s="57"/>
      <c r="E191" s="58"/>
      <c r="F191" s="59"/>
      <c r="G191" s="7"/>
      <c r="H191" s="60"/>
      <c r="I191" s="29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1:38" s="38" customFormat="1" ht="18.75">
      <c r="A192" s="6"/>
      <c r="B192" s="6"/>
      <c r="C192" s="7"/>
      <c r="D192" s="57"/>
      <c r="E192" s="58"/>
      <c r="F192" s="59"/>
      <c r="G192" s="7"/>
      <c r="H192" s="60"/>
      <c r="I192" s="29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1:38" s="38" customFormat="1" ht="18.75">
      <c r="A193" s="6"/>
      <c r="B193" s="6"/>
      <c r="C193" s="7"/>
      <c r="D193" s="57"/>
      <c r="E193" s="58"/>
      <c r="F193" s="59"/>
      <c r="G193" s="7"/>
      <c r="H193" s="60"/>
      <c r="I193" s="29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1:38" s="38" customFormat="1" ht="18.75">
      <c r="A194" s="6"/>
      <c r="B194" s="6"/>
      <c r="C194" s="7"/>
      <c r="D194" s="57"/>
      <c r="E194" s="58"/>
      <c r="F194" s="59"/>
      <c r="G194" s="7"/>
      <c r="H194" s="60"/>
      <c r="I194" s="29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1:38" s="38" customFormat="1" ht="18.75">
      <c r="A195" s="6"/>
      <c r="B195" s="6"/>
      <c r="C195" s="7"/>
      <c r="D195" s="57"/>
      <c r="E195" s="58"/>
      <c r="F195" s="59"/>
      <c r="G195" s="7"/>
      <c r="H195" s="60"/>
      <c r="I195" s="29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1:38" s="38" customFormat="1" ht="18.75">
      <c r="A196" s="6"/>
      <c r="B196" s="6"/>
      <c r="C196" s="7"/>
      <c r="D196" s="57"/>
      <c r="E196" s="58"/>
      <c r="F196" s="59"/>
      <c r="G196" s="7"/>
      <c r="H196" s="60"/>
      <c r="I196" s="29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1:38" s="38" customFormat="1" ht="27.75" customHeight="1">
      <c r="A197" s="6"/>
      <c r="B197" s="6"/>
      <c r="C197" s="7"/>
      <c r="D197" s="57"/>
      <c r="E197" s="58"/>
      <c r="F197" s="59"/>
      <c r="G197" s="7"/>
      <c r="H197" s="60"/>
      <c r="I197" s="29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1:38" s="38" customFormat="1" ht="18.75">
      <c r="A198" s="6"/>
      <c r="B198" s="6"/>
      <c r="C198" s="7"/>
      <c r="D198" s="57"/>
      <c r="E198" s="58"/>
      <c r="F198" s="59"/>
      <c r="G198" s="7"/>
      <c r="H198" s="60"/>
      <c r="I198" s="29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1:38" s="38" customFormat="1" ht="18.75">
      <c r="A199" s="6"/>
      <c r="B199" s="6"/>
      <c r="C199" s="7"/>
      <c r="D199" s="57"/>
      <c r="E199" s="58"/>
      <c r="F199" s="59"/>
      <c r="G199" s="7"/>
      <c r="H199" s="60"/>
      <c r="I199" s="29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1:38" s="38" customFormat="1" ht="18.75">
      <c r="A200" s="6"/>
      <c r="B200" s="6"/>
      <c r="C200" s="7"/>
      <c r="D200" s="57"/>
      <c r="E200" s="58"/>
      <c r="F200" s="59"/>
      <c r="G200" s="7"/>
      <c r="H200" s="60"/>
      <c r="I200" s="29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1:38" s="38" customFormat="1" ht="18.75">
      <c r="A201" s="6"/>
      <c r="B201" s="6"/>
      <c r="C201" s="7"/>
      <c r="D201" s="57"/>
      <c r="E201" s="58"/>
      <c r="F201" s="59"/>
      <c r="G201" s="7"/>
      <c r="H201" s="60"/>
      <c r="I201" s="29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1:38" s="38" customFormat="1" ht="18.75">
      <c r="A202" s="6"/>
      <c r="B202" s="6"/>
      <c r="C202" s="7"/>
      <c r="D202" s="57"/>
      <c r="E202" s="58"/>
      <c r="F202" s="59"/>
      <c r="G202" s="7"/>
      <c r="H202" s="60"/>
      <c r="I202" s="29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1:38" s="38" customFormat="1" ht="18.75">
      <c r="A203" s="6"/>
      <c r="B203" s="6"/>
      <c r="C203" s="7"/>
      <c r="D203" s="57"/>
      <c r="E203" s="58"/>
      <c r="F203" s="59"/>
      <c r="G203" s="7"/>
      <c r="H203" s="60"/>
      <c r="I203" s="29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1:38" s="38" customFormat="1" ht="18.75">
      <c r="A204" s="6"/>
      <c r="B204" s="6"/>
      <c r="C204" s="7"/>
      <c r="D204" s="57"/>
      <c r="E204" s="58"/>
      <c r="F204" s="59"/>
      <c r="G204" s="7"/>
      <c r="H204" s="60"/>
      <c r="I204" s="29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1:38" s="38" customFormat="1" ht="18.75">
      <c r="A205" s="6"/>
      <c r="B205" s="6"/>
      <c r="C205" s="7"/>
      <c r="D205" s="57"/>
      <c r="E205" s="58"/>
      <c r="F205" s="59"/>
      <c r="G205" s="7"/>
      <c r="H205" s="60"/>
      <c r="I205" s="29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1:38" s="38" customFormat="1" ht="18.75">
      <c r="A206" s="6"/>
      <c r="B206" s="6"/>
      <c r="C206" s="7"/>
      <c r="D206" s="57"/>
      <c r="E206" s="58"/>
      <c r="F206" s="59"/>
      <c r="G206" s="7"/>
      <c r="H206" s="60"/>
      <c r="I206" s="29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1:38" s="38" customFormat="1" ht="18.75">
      <c r="A207" s="6"/>
      <c r="B207" s="6"/>
      <c r="C207" s="7"/>
      <c r="D207" s="57"/>
      <c r="E207" s="58"/>
      <c r="F207" s="59"/>
      <c r="G207" s="7"/>
      <c r="H207" s="60"/>
      <c r="I207" s="29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1:38" s="38" customFormat="1" ht="18.75">
      <c r="A208" s="6"/>
      <c r="B208" s="6"/>
      <c r="C208" s="7"/>
      <c r="D208" s="57"/>
      <c r="E208" s="58"/>
      <c r="F208" s="59"/>
      <c r="G208" s="7"/>
      <c r="H208" s="60"/>
      <c r="I208" s="29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1:38" s="38" customFormat="1" ht="18.75">
      <c r="A209" s="6"/>
      <c r="B209" s="6"/>
      <c r="C209" s="7"/>
      <c r="D209" s="57"/>
      <c r="E209" s="58"/>
      <c r="F209" s="59"/>
      <c r="G209" s="7"/>
      <c r="H209" s="60"/>
      <c r="I209" s="29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1:38" s="38" customFormat="1" ht="18.75">
      <c r="A210" s="6"/>
      <c r="B210" s="6"/>
      <c r="C210" s="7"/>
      <c r="D210" s="57"/>
      <c r="E210" s="58"/>
      <c r="F210" s="59"/>
      <c r="G210" s="7"/>
      <c r="H210" s="60"/>
      <c r="I210" s="29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1:38" s="38" customFormat="1" ht="18.75">
      <c r="A211" s="6"/>
      <c r="B211" s="6"/>
      <c r="C211" s="7"/>
      <c r="D211" s="57"/>
      <c r="E211" s="58"/>
      <c r="F211" s="59"/>
      <c r="G211" s="7"/>
      <c r="H211" s="60"/>
      <c r="I211" s="29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1:38" s="38" customFormat="1" ht="18.75">
      <c r="A212" s="6"/>
      <c r="B212" s="6"/>
      <c r="C212" s="7"/>
      <c r="D212" s="57"/>
      <c r="E212" s="58"/>
      <c r="F212" s="59"/>
      <c r="G212" s="7"/>
      <c r="H212" s="60"/>
      <c r="I212" s="29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1:38" s="38" customFormat="1" ht="18.75">
      <c r="A213" s="6"/>
      <c r="B213" s="6"/>
      <c r="C213" s="7"/>
      <c r="D213" s="57"/>
      <c r="E213" s="58"/>
      <c r="F213" s="59"/>
      <c r="G213" s="7"/>
      <c r="H213" s="60"/>
      <c r="I213" s="29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1:38" s="38" customFormat="1" ht="18.75">
      <c r="A214" s="6"/>
      <c r="B214" s="6"/>
      <c r="C214" s="7"/>
      <c r="D214" s="57"/>
      <c r="E214" s="58"/>
      <c r="F214" s="59"/>
      <c r="G214" s="7"/>
      <c r="H214" s="60"/>
      <c r="I214" s="29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1:38" s="38" customFormat="1" ht="18.75">
      <c r="A215" s="6"/>
      <c r="B215" s="6"/>
      <c r="C215" s="7"/>
      <c r="D215" s="57"/>
      <c r="E215" s="58"/>
      <c r="F215" s="59"/>
      <c r="G215" s="7"/>
      <c r="H215" s="60"/>
      <c r="I215" s="29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1:38" s="38" customFormat="1" ht="18.75">
      <c r="A216" s="6"/>
      <c r="B216" s="6"/>
      <c r="C216" s="7"/>
      <c r="D216" s="57"/>
      <c r="E216" s="58"/>
      <c r="F216" s="59"/>
      <c r="G216" s="7"/>
      <c r="H216" s="60"/>
      <c r="I216" s="29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1:38" s="38" customFormat="1" ht="18.75">
      <c r="A217" s="6"/>
      <c r="B217" s="6"/>
      <c r="C217" s="7"/>
      <c r="D217" s="57"/>
      <c r="E217" s="58"/>
      <c r="F217" s="59"/>
      <c r="G217" s="7"/>
      <c r="H217" s="60"/>
      <c r="I217" s="29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1:38" s="38" customFormat="1" ht="18.75">
      <c r="A218" s="6"/>
      <c r="B218" s="6"/>
      <c r="C218" s="7"/>
      <c r="D218" s="57"/>
      <c r="E218" s="58"/>
      <c r="F218" s="59"/>
      <c r="G218" s="7"/>
      <c r="H218" s="60"/>
      <c r="I218" s="29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1:38" s="38" customFormat="1" ht="18.75">
      <c r="A219" s="6"/>
      <c r="B219" s="6"/>
      <c r="C219" s="7"/>
      <c r="D219" s="57"/>
      <c r="E219" s="58"/>
      <c r="F219" s="59"/>
      <c r="G219" s="7"/>
      <c r="H219" s="60"/>
      <c r="I219" s="29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1:38" s="38" customFormat="1" ht="18.75">
      <c r="A220" s="6"/>
      <c r="B220" s="6"/>
      <c r="C220" s="7"/>
      <c r="D220" s="57"/>
      <c r="E220" s="58"/>
      <c r="F220" s="59"/>
      <c r="G220" s="7"/>
      <c r="H220" s="60"/>
      <c r="I220" s="29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1:38" s="38" customFormat="1" ht="18.75">
      <c r="A221" s="6"/>
      <c r="B221" s="6"/>
      <c r="C221" s="7"/>
      <c r="D221" s="57"/>
      <c r="E221" s="58"/>
      <c r="F221" s="59"/>
      <c r="G221" s="7"/>
      <c r="H221" s="60"/>
      <c r="I221" s="29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1:38" s="38" customFormat="1" ht="18.75">
      <c r="A222" s="6"/>
      <c r="B222" s="6"/>
      <c r="C222" s="7"/>
      <c r="D222" s="57"/>
      <c r="E222" s="58"/>
      <c r="F222" s="59"/>
      <c r="G222" s="7"/>
      <c r="H222" s="60"/>
      <c r="I222" s="29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1:38" s="38" customFormat="1" ht="18.75">
      <c r="A223" s="6"/>
      <c r="B223" s="6"/>
      <c r="C223" s="7"/>
      <c r="D223" s="57"/>
      <c r="E223" s="58"/>
      <c r="F223" s="59"/>
      <c r="G223" s="7"/>
      <c r="H223" s="60"/>
      <c r="I223" s="29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1:38" s="38" customFormat="1" ht="18.75">
      <c r="A224" s="6"/>
      <c r="B224" s="6"/>
      <c r="C224" s="7"/>
      <c r="D224" s="57"/>
      <c r="E224" s="58"/>
      <c r="F224" s="59"/>
      <c r="G224" s="7"/>
      <c r="H224" s="60"/>
      <c r="I224" s="29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1:38" s="38" customFormat="1" ht="18.75">
      <c r="A225" s="6"/>
      <c r="B225" s="6"/>
      <c r="C225" s="7"/>
      <c r="D225" s="57"/>
      <c r="E225" s="58"/>
      <c r="F225" s="59"/>
      <c r="G225" s="7"/>
      <c r="H225" s="60"/>
      <c r="I225" s="29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ht="18.75"/>
    <row r="227" ht="18.75"/>
    <row r="228" ht="18.75"/>
    <row r="229" ht="18.75"/>
    <row r="230" ht="18.75"/>
    <row r="231" ht="18.75"/>
    <row r="232" ht="18.75"/>
    <row r="233" ht="18.75"/>
    <row r="234" ht="18.75"/>
    <row r="235" ht="18.75"/>
    <row r="236" ht="18.75"/>
    <row r="237" ht="18.75"/>
    <row r="238" ht="18.75"/>
    <row r="239" ht="18.75"/>
    <row r="240" ht="18.75"/>
    <row r="241" ht="18.75"/>
    <row r="242" ht="18.75"/>
    <row r="243" ht="18.75"/>
    <row r="244" ht="18.75"/>
    <row r="245" ht="18.75"/>
    <row r="246" ht="18.75"/>
    <row r="247" ht="18.75"/>
    <row r="248" ht="18.75"/>
    <row r="249" ht="18.75"/>
    <row r="250" ht="18.75"/>
    <row r="251" ht="18.75"/>
    <row r="252" ht="18.75"/>
    <row r="253" ht="18.75"/>
    <row r="254" ht="18.75"/>
    <row r="255" ht="18.75"/>
    <row r="256" ht="18.75"/>
    <row r="257" ht="18.75"/>
    <row r="258" ht="18.75"/>
    <row r="259" ht="18.75"/>
    <row r="260" ht="18.75"/>
  </sheetData>
  <sheetProtection/>
  <mergeCells count="12">
    <mergeCell ref="A174:F174"/>
    <mergeCell ref="A1:J1"/>
    <mergeCell ref="A2:J2"/>
    <mergeCell ref="A3:J3"/>
    <mergeCell ref="A4:J4"/>
    <mergeCell ref="A5:J5"/>
    <mergeCell ref="A6:G6"/>
    <mergeCell ref="E36:F36"/>
    <mergeCell ref="E38:F38"/>
    <mergeCell ref="E39:F39"/>
    <mergeCell ref="A7:G7"/>
    <mergeCell ref="A8:H8"/>
  </mergeCells>
  <printOptions horizontalCentered="1"/>
  <pageMargins left="0.11811023622047245" right="0.11811023622047245" top="0.7480314960629921" bottom="0.7480314960629921" header="0.31496062992125984" footer="0.31496062992125984"/>
  <pageSetup blackAndWhite="1" horizontalDpi="600" verticalDpi="600" orientation="portrait" paperSize="9" scale="57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92">
      <selection activeCell="C11" sqref="C11"/>
    </sheetView>
  </sheetViews>
  <sheetFormatPr defaultColWidth="8.8515625" defaultRowHeight="15"/>
  <cols>
    <col min="1" max="1" width="9.140625" style="139" customWidth="1"/>
    <col min="2" max="2" width="25.421875" style="1200" customWidth="1"/>
    <col min="3" max="3" width="74.140625" style="139" customWidth="1"/>
    <col min="4" max="16384" width="8.8515625" style="139" customWidth="1"/>
  </cols>
  <sheetData>
    <row r="1" spans="1:6" s="1398" customFormat="1" ht="15.75" customHeight="1">
      <c r="A1" s="1473" t="s">
        <v>140</v>
      </c>
      <c r="B1" s="1473"/>
      <c r="C1" s="1473"/>
      <c r="D1" s="1396"/>
      <c r="E1" s="1396"/>
      <c r="F1" s="1396"/>
    </row>
    <row r="2" spans="1:6" s="1398" customFormat="1" ht="15.75" customHeight="1">
      <c r="A2" s="1473" t="s">
        <v>866</v>
      </c>
      <c r="B2" s="1473"/>
      <c r="C2" s="1473"/>
      <c r="D2" s="1396"/>
      <c r="E2" s="1396"/>
      <c r="F2" s="1396"/>
    </row>
    <row r="3" spans="1:6" s="1398" customFormat="1" ht="15.75" customHeight="1">
      <c r="A3" s="1473" t="s">
        <v>1120</v>
      </c>
      <c r="B3" s="1473"/>
      <c r="C3" s="1473"/>
      <c r="D3" s="1396"/>
      <c r="E3" s="1396"/>
      <c r="F3" s="1396"/>
    </row>
    <row r="4" spans="1:6" s="1401" customFormat="1" ht="16.5" customHeight="1">
      <c r="A4" s="1474" t="s">
        <v>864</v>
      </c>
      <c r="B4" s="1474"/>
      <c r="C4" s="1474"/>
      <c r="D4" s="1399"/>
      <c r="E4" s="1399"/>
      <c r="F4" s="1399"/>
    </row>
    <row r="5" spans="1:6" s="1401" customFormat="1" ht="16.5" customHeight="1">
      <c r="A5" s="1475" t="s">
        <v>956</v>
      </c>
      <c r="B5" s="1475"/>
      <c r="C5" s="1475"/>
      <c r="D5" s="1403"/>
      <c r="E5" s="1399"/>
      <c r="F5" s="1399"/>
    </row>
    <row r="6" spans="2:6" ht="15">
      <c r="B6"/>
      <c r="C6" s="137" t="s">
        <v>1148</v>
      </c>
      <c r="D6" s="210"/>
      <c r="E6"/>
      <c r="F6"/>
    </row>
    <row r="7" spans="2:6" ht="15">
      <c r="B7"/>
      <c r="C7" s="210"/>
      <c r="D7" s="210"/>
      <c r="E7"/>
      <c r="F7"/>
    </row>
    <row r="8" spans="1:6" ht="14.25" customHeight="1">
      <c r="A8" s="1463" t="s">
        <v>138</v>
      </c>
      <c r="B8" s="1463"/>
      <c r="C8" s="1463"/>
      <c r="D8"/>
      <c r="E8"/>
      <c r="F8"/>
    </row>
    <row r="9" spans="1:6" ht="14.25" customHeight="1">
      <c r="A9" s="1463" t="s">
        <v>867</v>
      </c>
      <c r="B9" s="1463"/>
      <c r="C9" s="1463"/>
      <c r="D9"/>
      <c r="E9"/>
      <c r="F9"/>
    </row>
    <row r="10" spans="2:6" ht="18.75">
      <c r="B10" s="221"/>
      <c r="C10"/>
      <c r="D10"/>
      <c r="E10"/>
      <c r="F10"/>
    </row>
    <row r="11" spans="1:3" s="211" customFormat="1" ht="77.25" customHeight="1">
      <c r="A11" s="204" t="s">
        <v>139</v>
      </c>
      <c r="B11" s="204" t="s">
        <v>468</v>
      </c>
      <c r="C11" s="204" t="s">
        <v>361</v>
      </c>
    </row>
    <row r="12" spans="1:3" s="211" customFormat="1" ht="31.5">
      <c r="A12" s="1218" t="s">
        <v>146</v>
      </c>
      <c r="B12" s="222"/>
      <c r="C12" s="151" t="s">
        <v>868</v>
      </c>
    </row>
    <row r="13" spans="1:6" s="178" customFormat="1" ht="63">
      <c r="A13" s="1445" t="s">
        <v>146</v>
      </c>
      <c r="B13" s="1455" t="s">
        <v>99</v>
      </c>
      <c r="C13" s="1456" t="s">
        <v>274</v>
      </c>
      <c r="D13" s="211"/>
      <c r="E13" s="211"/>
      <c r="F13" s="211"/>
    </row>
    <row r="14" spans="1:3" ht="78.75">
      <c r="A14" s="1448" t="s">
        <v>146</v>
      </c>
      <c r="B14" s="1458" t="s">
        <v>1163</v>
      </c>
      <c r="C14" s="700" t="s">
        <v>1164</v>
      </c>
    </row>
    <row r="15" spans="1:6" s="178" customFormat="1" ht="47.25">
      <c r="A15" s="1449" t="s">
        <v>146</v>
      </c>
      <c r="B15" s="1450" t="s">
        <v>275</v>
      </c>
      <c r="C15" s="569" t="s">
        <v>750</v>
      </c>
      <c r="D15" s="211"/>
      <c r="E15" s="211"/>
      <c r="F15" s="211"/>
    </row>
    <row r="16" spans="1:6" s="178" customFormat="1" ht="48" customHeight="1">
      <c r="A16" s="1449" t="s">
        <v>146</v>
      </c>
      <c r="B16" s="1450" t="s">
        <v>276</v>
      </c>
      <c r="C16" s="569" t="s">
        <v>751</v>
      </c>
      <c r="D16" s="211"/>
      <c r="E16" s="211"/>
      <c r="F16" s="211"/>
    </row>
    <row r="17" spans="1:3" s="178" customFormat="1" ht="31.5">
      <c r="A17" s="1449" t="s">
        <v>146</v>
      </c>
      <c r="B17" s="1450" t="s">
        <v>277</v>
      </c>
      <c r="C17" s="569" t="s">
        <v>752</v>
      </c>
    </row>
    <row r="18" spans="1:3" s="178" customFormat="1" ht="80.25" customHeight="1">
      <c r="A18" s="1449" t="s">
        <v>146</v>
      </c>
      <c r="B18" s="1450" t="s">
        <v>278</v>
      </c>
      <c r="C18" s="569" t="s">
        <v>753</v>
      </c>
    </row>
    <row r="19" spans="1:3" ht="63">
      <c r="A19" s="1448" t="s">
        <v>146</v>
      </c>
      <c r="B19" s="1458" t="s">
        <v>1165</v>
      </c>
      <c r="C19" s="569" t="s">
        <v>1166</v>
      </c>
    </row>
    <row r="20" spans="1:3" s="178" customFormat="1" ht="63">
      <c r="A20" s="1449" t="s">
        <v>146</v>
      </c>
      <c r="B20" s="1450" t="s">
        <v>279</v>
      </c>
      <c r="C20" s="569" t="s">
        <v>754</v>
      </c>
    </row>
    <row r="21" spans="1:3" s="178" customFormat="1" ht="15" customHeight="1">
      <c r="A21" s="1470" t="s">
        <v>146</v>
      </c>
      <c r="B21" s="1471" t="s">
        <v>281</v>
      </c>
      <c r="C21" s="1472" t="s">
        <v>755</v>
      </c>
    </row>
    <row r="22" spans="1:3" s="178" customFormat="1" ht="18" customHeight="1">
      <c r="A22" s="1470"/>
      <c r="B22" s="1471"/>
      <c r="C22" s="1472"/>
    </row>
    <row r="23" spans="1:3" s="178" customFormat="1" ht="15" customHeight="1">
      <c r="A23" s="1470" t="s">
        <v>146</v>
      </c>
      <c r="B23" s="1471" t="s">
        <v>282</v>
      </c>
      <c r="C23" s="1472" t="s">
        <v>1065</v>
      </c>
    </row>
    <row r="24" spans="1:3" s="178" customFormat="1" ht="49.5" customHeight="1">
      <c r="A24" s="1470"/>
      <c r="B24" s="1471"/>
      <c r="C24" s="1472"/>
    </row>
    <row r="25" spans="1:3" ht="78.75">
      <c r="A25" s="1448" t="s">
        <v>146</v>
      </c>
      <c r="B25" s="1459" t="s">
        <v>1167</v>
      </c>
      <c r="C25" s="569" t="s">
        <v>1168</v>
      </c>
    </row>
    <row r="26" spans="1:3" s="178" customFormat="1" ht="47.25">
      <c r="A26" s="1449" t="s">
        <v>146</v>
      </c>
      <c r="B26" s="1450" t="s">
        <v>283</v>
      </c>
      <c r="C26" s="569" t="s">
        <v>756</v>
      </c>
    </row>
    <row r="27" spans="1:3" s="178" customFormat="1" ht="83.25" customHeight="1">
      <c r="A27" s="1449" t="s">
        <v>146</v>
      </c>
      <c r="B27" s="1450" t="s">
        <v>7</v>
      </c>
      <c r="C27" s="569" t="s">
        <v>757</v>
      </c>
    </row>
    <row r="28" spans="1:3" s="178" customFormat="1" ht="47.25">
      <c r="A28" s="1449" t="s">
        <v>146</v>
      </c>
      <c r="B28" s="1450" t="s">
        <v>8</v>
      </c>
      <c r="C28" s="569" t="s">
        <v>758</v>
      </c>
    </row>
    <row r="29" spans="1:3" s="178" customFormat="1" ht="31.5">
      <c r="A29" s="1449" t="s">
        <v>146</v>
      </c>
      <c r="B29" s="1450" t="s">
        <v>9</v>
      </c>
      <c r="C29" s="569" t="s">
        <v>759</v>
      </c>
    </row>
    <row r="30" spans="1:3" s="178" customFormat="1" ht="31.5">
      <c r="A30" s="1449" t="s">
        <v>146</v>
      </c>
      <c r="B30" s="1450" t="s">
        <v>284</v>
      </c>
      <c r="C30" s="569" t="s">
        <v>760</v>
      </c>
    </row>
    <row r="31" spans="1:3" s="178" customFormat="1" ht="66" customHeight="1">
      <c r="A31" s="1449" t="s">
        <v>146</v>
      </c>
      <c r="B31" s="1450" t="s">
        <v>285</v>
      </c>
      <c r="C31" s="569" t="s">
        <v>761</v>
      </c>
    </row>
    <row r="32" spans="1:3" ht="94.5">
      <c r="A32" s="1448" t="s">
        <v>146</v>
      </c>
      <c r="B32" s="1458" t="s">
        <v>1169</v>
      </c>
      <c r="C32" s="700" t="s">
        <v>1170</v>
      </c>
    </row>
    <row r="33" spans="1:3" ht="47.25" customHeight="1">
      <c r="A33" s="1448" t="s">
        <v>146</v>
      </c>
      <c r="B33" s="1458" t="s">
        <v>1171</v>
      </c>
      <c r="C33" s="700" t="s">
        <v>1172</v>
      </c>
    </row>
    <row r="34" spans="1:3" ht="53.25" customHeight="1">
      <c r="A34" s="1448" t="s">
        <v>146</v>
      </c>
      <c r="B34" s="1458" t="s">
        <v>1173</v>
      </c>
      <c r="C34" s="700" t="s">
        <v>1174</v>
      </c>
    </row>
    <row r="35" spans="1:3" ht="31.5" customHeight="1">
      <c r="A35" s="1448" t="s">
        <v>146</v>
      </c>
      <c r="B35" s="1458" t="s">
        <v>1175</v>
      </c>
      <c r="C35" s="569" t="s">
        <v>1176</v>
      </c>
    </row>
    <row r="36" spans="1:3" ht="47.25">
      <c r="A36" s="1448" t="s">
        <v>146</v>
      </c>
      <c r="B36" s="1458" t="s">
        <v>1177</v>
      </c>
      <c r="C36" s="700" t="s">
        <v>1178</v>
      </c>
    </row>
    <row r="37" spans="1:3" ht="47.25">
      <c r="A37" s="1448" t="s">
        <v>146</v>
      </c>
      <c r="B37" s="1458" t="s">
        <v>1179</v>
      </c>
      <c r="C37" s="569" t="s">
        <v>1180</v>
      </c>
    </row>
    <row r="38" spans="1:3" s="178" customFormat="1" ht="31.5">
      <c r="A38" s="1449" t="s">
        <v>146</v>
      </c>
      <c r="B38" s="1450" t="s">
        <v>286</v>
      </c>
      <c r="C38" s="569" t="s">
        <v>762</v>
      </c>
    </row>
    <row r="39" spans="1:3" s="178" customFormat="1" ht="15.75">
      <c r="A39" s="1449" t="s">
        <v>146</v>
      </c>
      <c r="B39" s="1451" t="s">
        <v>288</v>
      </c>
      <c r="C39" s="1452" t="s">
        <v>763</v>
      </c>
    </row>
    <row r="40" spans="1:3" ht="30" customHeight="1">
      <c r="A40" s="1449" t="s">
        <v>146</v>
      </c>
      <c r="B40" s="1450" t="s">
        <v>289</v>
      </c>
      <c r="C40" s="569" t="s">
        <v>764</v>
      </c>
    </row>
    <row r="41" spans="1:3" ht="80.25" customHeight="1">
      <c r="A41" s="1449" t="s">
        <v>146</v>
      </c>
      <c r="B41" s="1450" t="s">
        <v>290</v>
      </c>
      <c r="C41" s="569" t="s">
        <v>765</v>
      </c>
    </row>
    <row r="42" spans="1:3" ht="78.75">
      <c r="A42" s="1449" t="s">
        <v>146</v>
      </c>
      <c r="B42" s="1450" t="s">
        <v>291</v>
      </c>
      <c r="C42" s="569" t="s">
        <v>766</v>
      </c>
    </row>
    <row r="43" spans="1:3" ht="78.75">
      <c r="A43" s="1449" t="s">
        <v>146</v>
      </c>
      <c r="B43" s="1450" t="s">
        <v>292</v>
      </c>
      <c r="C43" s="569" t="s">
        <v>767</v>
      </c>
    </row>
    <row r="44" spans="1:3" ht="78.75">
      <c r="A44" s="1449" t="s">
        <v>146</v>
      </c>
      <c r="B44" s="1450" t="s">
        <v>293</v>
      </c>
      <c r="C44" s="569" t="s">
        <v>768</v>
      </c>
    </row>
    <row r="45" spans="1:3" ht="47.25">
      <c r="A45" s="1448" t="s">
        <v>146</v>
      </c>
      <c r="B45" s="1458" t="s">
        <v>1181</v>
      </c>
      <c r="C45" s="569" t="s">
        <v>1182</v>
      </c>
    </row>
    <row r="46" spans="1:3" ht="54" customHeight="1">
      <c r="A46" s="1449" t="s">
        <v>146</v>
      </c>
      <c r="B46" s="1450" t="s">
        <v>294</v>
      </c>
      <c r="C46" s="569" t="s">
        <v>1066</v>
      </c>
    </row>
    <row r="47" spans="1:3" ht="51" customHeight="1">
      <c r="A47" s="1449" t="s">
        <v>146</v>
      </c>
      <c r="B47" s="1450" t="s">
        <v>295</v>
      </c>
      <c r="C47" s="569" t="s">
        <v>1067</v>
      </c>
    </row>
    <row r="48" spans="1:3" ht="31.5">
      <c r="A48" s="1449" t="s">
        <v>146</v>
      </c>
      <c r="B48" s="1450" t="s">
        <v>296</v>
      </c>
      <c r="C48" s="569" t="s">
        <v>769</v>
      </c>
    </row>
    <row r="49" spans="1:3" ht="47.25" customHeight="1" hidden="1">
      <c r="A49" s="1449" t="s">
        <v>146</v>
      </c>
      <c r="B49" s="1450" t="s">
        <v>713</v>
      </c>
      <c r="C49" s="569" t="s">
        <v>714</v>
      </c>
    </row>
    <row r="50" spans="1:3" ht="47.25">
      <c r="A50" s="1449" t="s">
        <v>146</v>
      </c>
      <c r="B50" s="1450" t="s">
        <v>297</v>
      </c>
      <c r="C50" s="569" t="s">
        <v>770</v>
      </c>
    </row>
    <row r="51" spans="1:3" ht="47.25">
      <c r="A51" s="1448" t="s">
        <v>146</v>
      </c>
      <c r="B51" s="1458" t="s">
        <v>1183</v>
      </c>
      <c r="C51" s="700" t="s">
        <v>1184</v>
      </c>
    </row>
    <row r="52" spans="1:3" ht="63">
      <c r="A52" s="1448" t="s">
        <v>146</v>
      </c>
      <c r="B52" s="1458" t="s">
        <v>1185</v>
      </c>
      <c r="C52" s="700" t="s">
        <v>1186</v>
      </c>
    </row>
    <row r="53" spans="1:3" ht="63">
      <c r="A53" s="1448" t="s">
        <v>146</v>
      </c>
      <c r="B53" s="569" t="s">
        <v>1187</v>
      </c>
      <c r="C53" s="1453" t="s">
        <v>1188</v>
      </c>
    </row>
    <row r="54" spans="1:3" ht="63">
      <c r="A54" s="1448" t="s">
        <v>146</v>
      </c>
      <c r="B54" s="569" t="s">
        <v>1189</v>
      </c>
      <c r="C54" s="1453" t="s">
        <v>1190</v>
      </c>
    </row>
    <row r="55" spans="1:3" ht="35.25" customHeight="1">
      <c r="A55" s="1449" t="s">
        <v>146</v>
      </c>
      <c r="B55" s="1450" t="s">
        <v>10</v>
      </c>
      <c r="C55" s="569" t="s">
        <v>771</v>
      </c>
    </row>
    <row r="56" spans="1:3" ht="63.75" customHeight="1">
      <c r="A56" s="1449" t="s">
        <v>146</v>
      </c>
      <c r="B56" s="1454" t="s">
        <v>1068</v>
      </c>
      <c r="C56" s="569" t="s">
        <v>1161</v>
      </c>
    </row>
    <row r="57" spans="1:3" ht="191.25" customHeight="1">
      <c r="A57" s="1448" t="s">
        <v>146</v>
      </c>
      <c r="B57" s="1460" t="s">
        <v>1070</v>
      </c>
      <c r="C57" s="1461" t="s">
        <v>1191</v>
      </c>
    </row>
    <row r="58" spans="1:3" ht="63">
      <c r="A58" s="1448" t="s">
        <v>146</v>
      </c>
      <c r="B58" s="1458" t="s">
        <v>1192</v>
      </c>
      <c r="C58" s="700" t="s">
        <v>1193</v>
      </c>
    </row>
    <row r="59" spans="1:3" ht="83.25" customHeight="1">
      <c r="A59" s="1449" t="s">
        <v>146</v>
      </c>
      <c r="B59" s="1454" t="s">
        <v>1072</v>
      </c>
      <c r="C59" s="569" t="s">
        <v>1073</v>
      </c>
    </row>
    <row r="60" spans="1:3" ht="72" customHeight="1">
      <c r="A60" s="1449" t="s">
        <v>146</v>
      </c>
      <c r="B60" s="1454" t="s">
        <v>1074</v>
      </c>
      <c r="C60" s="569" t="s">
        <v>1075</v>
      </c>
    </row>
    <row r="61" spans="1:3" ht="54.75" customHeight="1">
      <c r="A61" s="1449" t="s">
        <v>146</v>
      </c>
      <c r="B61" s="1454" t="s">
        <v>1076</v>
      </c>
      <c r="C61" s="569" t="s">
        <v>1077</v>
      </c>
    </row>
    <row r="62" spans="1:3" ht="54.75" customHeight="1">
      <c r="A62" s="1449" t="s">
        <v>146</v>
      </c>
      <c r="B62" s="1454" t="s">
        <v>1078</v>
      </c>
      <c r="C62" s="569" t="s">
        <v>1079</v>
      </c>
    </row>
    <row r="63" spans="1:3" ht="62.25" customHeight="1">
      <c r="A63" s="1449" t="s">
        <v>146</v>
      </c>
      <c r="B63" s="1454" t="s">
        <v>1080</v>
      </c>
      <c r="C63" s="569" t="s">
        <v>1081</v>
      </c>
    </row>
    <row r="64" spans="1:3" ht="144" customHeight="1">
      <c r="A64" s="1449" t="s">
        <v>146</v>
      </c>
      <c r="B64" s="1454" t="s">
        <v>1082</v>
      </c>
      <c r="C64" s="569" t="s">
        <v>1083</v>
      </c>
    </row>
    <row r="65" spans="1:3" ht="127.5" customHeight="1">
      <c r="A65" s="1449" t="s">
        <v>146</v>
      </c>
      <c r="B65" s="1454" t="s">
        <v>1084</v>
      </c>
      <c r="C65" s="569" t="s">
        <v>1085</v>
      </c>
    </row>
    <row r="66" spans="1:3" ht="96.75" customHeight="1">
      <c r="A66" s="1449" t="s">
        <v>146</v>
      </c>
      <c r="B66" s="1454" t="s">
        <v>1086</v>
      </c>
      <c r="C66" s="569" t="s">
        <v>1087</v>
      </c>
    </row>
    <row r="67" spans="1:3" ht="66" customHeight="1">
      <c r="A67" s="1449" t="s">
        <v>146</v>
      </c>
      <c r="B67" s="1454" t="s">
        <v>1088</v>
      </c>
      <c r="C67" s="569" t="s">
        <v>1089</v>
      </c>
    </row>
    <row r="68" spans="1:3" ht="54.75" customHeight="1">
      <c r="A68" s="1449" t="s">
        <v>146</v>
      </c>
      <c r="B68" s="1454" t="s">
        <v>1090</v>
      </c>
      <c r="C68" s="569" t="s">
        <v>772</v>
      </c>
    </row>
    <row r="69" spans="1:3" ht="64.5" customHeight="1">
      <c r="A69" s="1449" t="s">
        <v>146</v>
      </c>
      <c r="B69" s="1454" t="s">
        <v>1091</v>
      </c>
      <c r="C69" s="569" t="s">
        <v>1092</v>
      </c>
    </row>
    <row r="70" spans="1:3" ht="18" customHeight="1">
      <c r="A70" s="1449" t="s">
        <v>146</v>
      </c>
      <c r="B70" s="1450" t="s">
        <v>299</v>
      </c>
      <c r="C70" s="569" t="s">
        <v>774</v>
      </c>
    </row>
    <row r="71" spans="1:3" ht="50.25" customHeight="1">
      <c r="A71" s="1449" t="s">
        <v>146</v>
      </c>
      <c r="B71" s="1450" t="s">
        <v>300</v>
      </c>
      <c r="C71" s="569" t="s">
        <v>775</v>
      </c>
    </row>
    <row r="72" spans="1:3" ht="15.75">
      <c r="A72" s="1449" t="s">
        <v>146</v>
      </c>
      <c r="B72" s="1450" t="s">
        <v>301</v>
      </c>
      <c r="C72" s="569" t="s">
        <v>776</v>
      </c>
    </row>
    <row r="73" spans="1:3" ht="31.5">
      <c r="A73" s="1449" t="s">
        <v>146</v>
      </c>
      <c r="B73" s="1458" t="s">
        <v>1194</v>
      </c>
      <c r="C73" s="569" t="s">
        <v>1195</v>
      </c>
    </row>
    <row r="74" spans="1:3" ht="18.75" customHeight="1">
      <c r="A74" s="1446" t="s">
        <v>146</v>
      </c>
      <c r="B74" s="1447" t="s">
        <v>1162</v>
      </c>
      <c r="C74" s="1457" t="s">
        <v>1099</v>
      </c>
    </row>
    <row r="75" spans="1:3" ht="35.25" customHeight="1">
      <c r="A75" s="1443" t="s">
        <v>146</v>
      </c>
      <c r="B75" s="631" t="s">
        <v>1049</v>
      </c>
      <c r="C75" s="218" t="s">
        <v>777</v>
      </c>
    </row>
    <row r="76" spans="1:3" ht="33.75" customHeight="1">
      <c r="A76" s="1443" t="s">
        <v>146</v>
      </c>
      <c r="B76" s="1199" t="s">
        <v>976</v>
      </c>
      <c r="C76" s="218" t="s">
        <v>1043</v>
      </c>
    </row>
    <row r="77" spans="1:3" ht="18" customHeight="1">
      <c r="A77" s="1443" t="s">
        <v>146</v>
      </c>
      <c r="B77" s="631" t="s">
        <v>945</v>
      </c>
      <c r="C77" s="218" t="s">
        <v>778</v>
      </c>
    </row>
    <row r="78" spans="1:3" ht="50.25" customHeight="1">
      <c r="A78" s="1443" t="s">
        <v>146</v>
      </c>
      <c r="B78" s="631" t="s">
        <v>1093</v>
      </c>
      <c r="C78" s="218" t="s">
        <v>818</v>
      </c>
    </row>
    <row r="79" spans="1:3" ht="36.75" customHeight="1">
      <c r="A79" s="1443" t="s">
        <v>146</v>
      </c>
      <c r="B79" s="631" t="s">
        <v>948</v>
      </c>
      <c r="C79" s="218" t="s">
        <v>1046</v>
      </c>
    </row>
    <row r="80" spans="1:3" ht="21.75" customHeight="1">
      <c r="A80" s="1443" t="s">
        <v>146</v>
      </c>
      <c r="B80" s="631" t="s">
        <v>1094</v>
      </c>
      <c r="C80" s="218" t="s">
        <v>779</v>
      </c>
    </row>
    <row r="81" spans="1:3" ht="49.5" customHeight="1">
      <c r="A81" s="1444" t="s">
        <v>146</v>
      </c>
      <c r="B81" s="994" t="s">
        <v>951</v>
      </c>
      <c r="C81" s="218" t="s">
        <v>1051</v>
      </c>
    </row>
    <row r="82" spans="1:3" ht="31.5">
      <c r="A82" s="1444" t="s">
        <v>146</v>
      </c>
      <c r="B82" s="994" t="s">
        <v>1095</v>
      </c>
      <c r="C82" s="218" t="s">
        <v>791</v>
      </c>
    </row>
    <row r="83" spans="1:3" ht="15.75">
      <c r="A83" s="1443" t="s">
        <v>146</v>
      </c>
      <c r="B83" s="612" t="s">
        <v>272</v>
      </c>
      <c r="C83" s="1202" t="s">
        <v>780</v>
      </c>
    </row>
    <row r="84" spans="1:3" ht="47.25" customHeight="1">
      <c r="A84" s="1443" t="s">
        <v>146</v>
      </c>
      <c r="B84" s="631" t="s">
        <v>1</v>
      </c>
      <c r="C84" s="218" t="s">
        <v>781</v>
      </c>
    </row>
    <row r="85" spans="1:3" ht="47.25">
      <c r="A85" s="1443" t="s">
        <v>146</v>
      </c>
      <c r="B85" s="631" t="s">
        <v>1096</v>
      </c>
      <c r="C85" s="218" t="s">
        <v>2</v>
      </c>
    </row>
    <row r="86" spans="1:3" ht="48" customHeight="1">
      <c r="A86" s="1443" t="s">
        <v>146</v>
      </c>
      <c r="B86" s="631" t="s">
        <v>1097</v>
      </c>
      <c r="C86" s="218" t="s">
        <v>3</v>
      </c>
    </row>
    <row r="87" spans="1:4" ht="42" customHeight="1">
      <c r="A87" s="1443" t="s">
        <v>146</v>
      </c>
      <c r="B87" s="631" t="s">
        <v>4</v>
      </c>
      <c r="C87" s="218" t="s">
        <v>782</v>
      </c>
      <c r="D87" s="178"/>
    </row>
    <row r="88" spans="1:4" ht="31.5">
      <c r="A88" s="1443" t="s">
        <v>146</v>
      </c>
      <c r="B88" s="631" t="s">
        <v>5</v>
      </c>
      <c r="C88" s="218" t="s">
        <v>783</v>
      </c>
      <c r="D88" s="178"/>
    </row>
    <row r="89" spans="1:4" ht="31.5">
      <c r="A89" s="1443" t="s">
        <v>146</v>
      </c>
      <c r="B89" s="631" t="s">
        <v>6</v>
      </c>
      <c r="C89" s="218" t="s">
        <v>784</v>
      </c>
      <c r="D89" s="178"/>
    </row>
    <row r="90" spans="1:4" ht="47.25">
      <c r="A90" s="1443" t="s">
        <v>146</v>
      </c>
      <c r="B90" s="631" t="s">
        <v>1098</v>
      </c>
      <c r="C90" s="218" t="s">
        <v>785</v>
      </c>
      <c r="D90" s="178"/>
    </row>
    <row r="91" spans="1:4" ht="15.75">
      <c r="A91" s="1468" t="s">
        <v>786</v>
      </c>
      <c r="B91" s="1468"/>
      <c r="C91" s="1468"/>
      <c r="D91" s="178"/>
    </row>
    <row r="92" spans="1:4" ht="63" customHeight="1">
      <c r="A92" s="1469" t="s">
        <v>302</v>
      </c>
      <c r="B92" s="1469"/>
      <c r="C92" s="1469"/>
      <c r="D92" s="178"/>
    </row>
    <row r="93" ht="56.25" customHeight="1"/>
    <row r="98" ht="47.25" customHeight="1"/>
    <row r="99" ht="53.25" customHeight="1"/>
    <row r="100" spans="1:3" ht="75.75" customHeight="1">
      <c r="A100"/>
      <c r="B100"/>
      <c r="C100"/>
    </row>
  </sheetData>
  <sheetProtection/>
  <mergeCells count="15">
    <mergeCell ref="A1:C1"/>
    <mergeCell ref="A2:C2"/>
    <mergeCell ref="A3:C3"/>
    <mergeCell ref="A4:C4"/>
    <mergeCell ref="A5:C5"/>
    <mergeCell ref="A8:C8"/>
    <mergeCell ref="A91:C91"/>
    <mergeCell ref="A92:C92"/>
    <mergeCell ref="A9:C9"/>
    <mergeCell ref="A21:A22"/>
    <mergeCell ref="B21:B22"/>
    <mergeCell ref="C21:C22"/>
    <mergeCell ref="A23:A24"/>
    <mergeCell ref="B23:B24"/>
    <mergeCell ref="C23:C24"/>
  </mergeCells>
  <hyperlinks>
    <hyperlink ref="C57" r:id="rId1" display="consultantplus://offline/ref=60E3C0268C1C0E85AD23CFDE5BBED07F7D724C298F6F5BE44BC9EA055C7776A88B93A57F6EABAEB40998F16244B95562F0A121A4336Ab1L0G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7">
      <selection activeCell="A3" sqref="A3:D3"/>
    </sheetView>
  </sheetViews>
  <sheetFormatPr defaultColWidth="9.140625" defaultRowHeight="15"/>
  <cols>
    <col min="1" max="1" width="9.140625" style="107" customWidth="1"/>
    <col min="2" max="2" width="69.7109375" style="107" customWidth="1"/>
    <col min="3" max="3" width="14.00390625" style="107" customWidth="1"/>
    <col min="4" max="4" width="12.8515625" style="112" customWidth="1"/>
    <col min="5" max="16384" width="9.140625" style="107" customWidth="1"/>
  </cols>
  <sheetData>
    <row r="1" spans="1:8" s="64" customFormat="1" ht="15.75" customHeight="1">
      <c r="A1" s="1483" t="s">
        <v>56</v>
      </c>
      <c r="B1" s="1483"/>
      <c r="C1" s="1483"/>
      <c r="D1" s="1483"/>
      <c r="E1" s="76"/>
      <c r="F1" s="76"/>
      <c r="G1" s="76"/>
      <c r="H1" s="76"/>
    </row>
    <row r="2" spans="1:8" s="64" customFormat="1" ht="15.75" customHeight="1">
      <c r="A2" s="1483" t="s">
        <v>409</v>
      </c>
      <c r="B2" s="1483"/>
      <c r="C2" s="1483"/>
      <c r="D2" s="1483"/>
      <c r="E2" s="76"/>
      <c r="F2" s="76"/>
      <c r="G2" s="76"/>
      <c r="H2" s="76"/>
    </row>
    <row r="3" spans="1:8" s="64" customFormat="1" ht="15.75" customHeight="1">
      <c r="A3" s="1483" t="s">
        <v>420</v>
      </c>
      <c r="B3" s="1483"/>
      <c r="C3" s="1483"/>
      <c r="D3" s="1483"/>
      <c r="E3" s="76"/>
      <c r="F3" s="76"/>
      <c r="G3" s="76"/>
      <c r="H3" s="76"/>
    </row>
    <row r="4" spans="1:8" s="65" customFormat="1" ht="16.5" customHeight="1">
      <c r="A4" s="1479" t="s">
        <v>410</v>
      </c>
      <c r="B4" s="1479"/>
      <c r="C4" s="1479"/>
      <c r="D4" s="1479"/>
      <c r="E4" s="77"/>
      <c r="F4" s="77"/>
      <c r="G4" s="77"/>
      <c r="H4" s="77"/>
    </row>
    <row r="5" spans="1:8" s="65" customFormat="1" ht="16.5" customHeight="1">
      <c r="A5" s="1479" t="s">
        <v>355</v>
      </c>
      <c r="B5" s="1479"/>
      <c r="C5" s="1479"/>
      <c r="D5" s="1479"/>
      <c r="E5" s="77"/>
      <c r="F5" s="77"/>
      <c r="G5" s="77"/>
      <c r="H5" s="77"/>
    </row>
    <row r="6" spans="2:4" ht="15">
      <c r="B6" s="108"/>
      <c r="C6" s="108"/>
      <c r="D6" s="109"/>
    </row>
    <row r="8" spans="1:4" ht="21" customHeight="1">
      <c r="A8" s="1531" t="s">
        <v>403</v>
      </c>
      <c r="B8" s="1531"/>
      <c r="C8" s="1531"/>
      <c r="D8" s="1531"/>
    </row>
    <row r="9" spans="1:4" ht="18" customHeight="1">
      <c r="A9" s="1530" t="s">
        <v>404</v>
      </c>
      <c r="B9" s="1530"/>
      <c r="C9" s="1530"/>
      <c r="D9" s="1530"/>
    </row>
    <row r="10" spans="1:3" ht="18.75">
      <c r="A10" s="110"/>
      <c r="B10" s="111"/>
      <c r="C10" s="111"/>
    </row>
    <row r="11" spans="1:3" ht="15.75">
      <c r="A11" s="110"/>
      <c r="B11" s="113"/>
      <c r="C11" s="113"/>
    </row>
    <row r="12" spans="2:3" ht="18.75">
      <c r="B12" s="114" t="s">
        <v>44</v>
      </c>
      <c r="C12" s="114"/>
    </row>
    <row r="13" spans="1:4" ht="15.75">
      <c r="A13" s="115"/>
      <c r="D13" s="116" t="s">
        <v>256</v>
      </c>
    </row>
    <row r="14" spans="1:4" ht="63" customHeight="1">
      <c r="A14" s="117" t="s">
        <v>45</v>
      </c>
      <c r="B14" s="117" t="s">
        <v>46</v>
      </c>
      <c r="C14" s="122" t="s">
        <v>54</v>
      </c>
      <c r="D14" s="122" t="s">
        <v>55</v>
      </c>
    </row>
    <row r="15" spans="1:4" ht="15.75">
      <c r="A15" s="117">
        <v>1</v>
      </c>
      <c r="B15" s="118" t="s">
        <v>47</v>
      </c>
      <c r="C15" s="118"/>
      <c r="D15" s="121" t="s">
        <v>48</v>
      </c>
    </row>
    <row r="16" spans="1:4" ht="31.5">
      <c r="A16" s="117">
        <v>2</v>
      </c>
      <c r="B16" s="118" t="s">
        <v>49</v>
      </c>
      <c r="C16" s="118"/>
      <c r="D16" s="121"/>
    </row>
    <row r="17" spans="1:4" ht="15.75">
      <c r="A17" s="117">
        <v>3</v>
      </c>
      <c r="B17" s="118" t="s">
        <v>50</v>
      </c>
      <c r="C17" s="118"/>
      <c r="D17" s="121"/>
    </row>
    <row r="18" spans="1:4" ht="15.75">
      <c r="A18" s="117"/>
      <c r="B18" s="118" t="s">
        <v>51</v>
      </c>
      <c r="C18" s="119">
        <f>+C16+C17</f>
        <v>0</v>
      </c>
      <c r="D18" s="119">
        <f>+D16+D17</f>
        <v>0</v>
      </c>
    </row>
    <row r="19" ht="15.75">
      <c r="A19" s="115"/>
    </row>
    <row r="20" ht="15.75">
      <c r="A20" s="115"/>
    </row>
    <row r="21" spans="1:3" ht="18.75">
      <c r="A21" s="115"/>
      <c r="B21" s="114" t="s">
        <v>52</v>
      </c>
      <c r="C21" s="114"/>
    </row>
    <row r="22" ht="18.75">
      <c r="A22" s="114"/>
    </row>
    <row r="23" ht="15.75">
      <c r="A23" s="115"/>
    </row>
    <row r="24" spans="1:4" ht="63" customHeight="1">
      <c r="A24" s="117" t="s">
        <v>45</v>
      </c>
      <c r="B24" s="117" t="s">
        <v>46</v>
      </c>
      <c r="C24" s="122" t="s">
        <v>54</v>
      </c>
      <c r="D24" s="122" t="s">
        <v>55</v>
      </c>
    </row>
    <row r="25" spans="1:4" ht="15.75">
      <c r="A25" s="117">
        <v>1</v>
      </c>
      <c r="B25" s="118" t="s">
        <v>47</v>
      </c>
      <c r="C25" s="118"/>
      <c r="D25" s="121"/>
    </row>
    <row r="26" spans="1:4" ht="31.5">
      <c r="A26" s="117">
        <v>2</v>
      </c>
      <c r="B26" s="118" t="s">
        <v>49</v>
      </c>
      <c r="C26" s="118"/>
      <c r="D26" s="121"/>
    </row>
    <row r="27" spans="1:4" ht="15.75">
      <c r="A27" s="117">
        <v>3</v>
      </c>
      <c r="B27" s="118" t="s">
        <v>50</v>
      </c>
      <c r="C27" s="118"/>
      <c r="D27" s="121"/>
    </row>
    <row r="28" spans="1:4" ht="15.75">
      <c r="A28" s="117"/>
      <c r="B28" s="118" t="s">
        <v>51</v>
      </c>
      <c r="C28" s="119">
        <f>+C26</f>
        <v>0</v>
      </c>
      <c r="D28" s="119">
        <f>+D26</f>
        <v>0</v>
      </c>
    </row>
    <row r="29" ht="15.75">
      <c r="A29" s="120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140625" style="107" customWidth="1"/>
    <col min="2" max="2" width="16.00390625" style="107" customWidth="1"/>
    <col min="3" max="3" width="16.7109375" style="107" customWidth="1"/>
    <col min="4" max="4" width="16.140625" style="107" customWidth="1"/>
    <col min="5" max="5" width="15.57421875" style="107" customWidth="1"/>
    <col min="6" max="6" width="14.28125" style="107" customWidth="1"/>
    <col min="7" max="7" width="17.421875" style="107" customWidth="1"/>
    <col min="8" max="16384" width="9.140625" style="107" customWidth="1"/>
  </cols>
  <sheetData>
    <row r="1" spans="1:8" s="64" customFormat="1" ht="15.75" customHeight="1">
      <c r="A1" s="1483" t="s">
        <v>358</v>
      </c>
      <c r="B1" s="1483"/>
      <c r="C1" s="1483"/>
      <c r="D1" s="1483"/>
      <c r="E1" s="1483"/>
      <c r="F1" s="1483"/>
      <c r="G1" s="1483"/>
      <c r="H1" s="76"/>
    </row>
    <row r="2" spans="1:8" s="64" customFormat="1" ht="15.75" customHeight="1">
      <c r="A2" s="1483" t="s">
        <v>409</v>
      </c>
      <c r="B2" s="1483"/>
      <c r="C2" s="1483"/>
      <c r="D2" s="1483"/>
      <c r="E2" s="1483"/>
      <c r="F2" s="1483"/>
      <c r="G2" s="1483"/>
      <c r="H2" s="76"/>
    </row>
    <row r="3" spans="1:8" s="64" customFormat="1" ht="15.75" customHeight="1">
      <c r="A3" s="1483" t="s">
        <v>418</v>
      </c>
      <c r="B3" s="1483"/>
      <c r="C3" s="1483"/>
      <c r="D3" s="1483"/>
      <c r="E3" s="1483"/>
      <c r="F3" s="1483"/>
      <c r="G3" s="1483"/>
      <c r="H3" s="76"/>
    </row>
    <row r="4" spans="1:8" s="65" customFormat="1" ht="16.5" customHeight="1">
      <c r="A4" s="1479" t="s">
        <v>410</v>
      </c>
      <c r="B4" s="1479"/>
      <c r="C4" s="1479"/>
      <c r="D4" s="1479"/>
      <c r="E4" s="1479"/>
      <c r="F4" s="1479"/>
      <c r="G4" s="1479"/>
      <c r="H4" s="77"/>
    </row>
    <row r="5" spans="1:8" s="65" customFormat="1" ht="16.5" customHeight="1">
      <c r="A5" s="1479" t="s">
        <v>355</v>
      </c>
      <c r="B5" s="1479"/>
      <c r="C5" s="1479"/>
      <c r="D5" s="1479"/>
      <c r="E5" s="1479"/>
      <c r="F5" s="1479"/>
      <c r="G5" s="1479"/>
      <c r="H5" s="77"/>
    </row>
    <row r="8" spans="1:7" ht="18.75">
      <c r="A8" s="1530" t="s">
        <v>57</v>
      </c>
      <c r="B8" s="1530"/>
      <c r="C8" s="1530"/>
      <c r="D8" s="1530"/>
      <c r="E8" s="1530"/>
      <c r="F8" s="1530"/>
      <c r="G8" s="1530"/>
    </row>
    <row r="9" spans="1:7" ht="18.75">
      <c r="A9" s="1531" t="s">
        <v>406</v>
      </c>
      <c r="B9" s="1531"/>
      <c r="C9" s="1531"/>
      <c r="D9" s="1531"/>
      <c r="E9" s="1531"/>
      <c r="F9" s="1531"/>
      <c r="G9" s="1531"/>
    </row>
    <row r="10" ht="15.75">
      <c r="A10" s="123"/>
    </row>
    <row r="11" spans="1:7" ht="33" customHeight="1">
      <c r="A11" s="1541" t="s">
        <v>407</v>
      </c>
      <c r="B11" s="1541"/>
      <c r="C11" s="1541"/>
      <c r="D11" s="1541"/>
      <c r="E11" s="1541"/>
      <c r="F11" s="1541"/>
      <c r="G11" s="1541"/>
    </row>
    <row r="12" ht="15.75">
      <c r="A12" s="120"/>
    </row>
    <row r="13" spans="1:7" ht="45">
      <c r="A13" s="124"/>
      <c r="B13" s="125" t="s">
        <v>58</v>
      </c>
      <c r="C13" s="125" t="s">
        <v>59</v>
      </c>
      <c r="D13" s="125" t="s">
        <v>60</v>
      </c>
      <c r="E13" s="125" t="s">
        <v>61</v>
      </c>
      <c r="F13" s="125" t="s">
        <v>62</v>
      </c>
      <c r="G13" s="125" t="s">
        <v>63</v>
      </c>
    </row>
    <row r="14" spans="1:7" ht="15">
      <c r="A14" s="125">
        <v>1</v>
      </c>
      <c r="B14" s="125">
        <v>2</v>
      </c>
      <c r="C14" s="125">
        <v>3</v>
      </c>
      <c r="D14" s="125">
        <v>4</v>
      </c>
      <c r="E14" s="125">
        <v>5</v>
      </c>
      <c r="F14" s="125">
        <v>6</v>
      </c>
      <c r="G14" s="125">
        <v>7</v>
      </c>
    </row>
    <row r="15" spans="1:7" ht="15">
      <c r="A15" s="125"/>
      <c r="B15" s="125" t="s">
        <v>48</v>
      </c>
      <c r="C15" s="125" t="s">
        <v>48</v>
      </c>
      <c r="D15" s="125">
        <v>0</v>
      </c>
      <c r="E15" s="125" t="s">
        <v>48</v>
      </c>
      <c r="F15" s="125" t="s">
        <v>48</v>
      </c>
      <c r="G15" s="125" t="s">
        <v>48</v>
      </c>
    </row>
    <row r="16" ht="15.75">
      <c r="A16" s="120"/>
    </row>
    <row r="17" spans="1:7" ht="15.75">
      <c r="A17" s="1536" t="s">
        <v>64</v>
      </c>
      <c r="B17" s="1536"/>
      <c r="C17" s="1536"/>
      <c r="D17" s="1536"/>
      <c r="E17" s="1536"/>
      <c r="F17" s="1536"/>
      <c r="G17" s="1536"/>
    </row>
    <row r="18" spans="1:7" ht="15.75">
      <c r="A18" s="1537" t="s">
        <v>405</v>
      </c>
      <c r="B18" s="1537"/>
      <c r="C18" s="1537"/>
      <c r="D18" s="1537"/>
      <c r="E18" s="1537"/>
      <c r="F18" s="1537"/>
      <c r="G18" s="1537"/>
    </row>
    <row r="19" ht="15.75">
      <c r="A19" s="126" t="s">
        <v>65</v>
      </c>
    </row>
    <row r="20" spans="1:7" ht="39.75" customHeight="1">
      <c r="A20" s="1532" t="s">
        <v>408</v>
      </c>
      <c r="B20" s="1532"/>
      <c r="C20" s="1532"/>
      <c r="D20" s="1538" t="s">
        <v>67</v>
      </c>
      <c r="E20" s="1539"/>
      <c r="F20" s="1539"/>
      <c r="G20" s="1540"/>
    </row>
    <row r="21" spans="1:7" ht="29.25" customHeight="1">
      <c r="A21" s="1532" t="s">
        <v>66</v>
      </c>
      <c r="B21" s="1532"/>
      <c r="C21" s="1532"/>
      <c r="D21" s="1533">
        <v>0</v>
      </c>
      <c r="E21" s="1534"/>
      <c r="F21" s="1534"/>
      <c r="G21" s="1535"/>
    </row>
    <row r="22" spans="1:4" ht="15.75">
      <c r="A22" s="126"/>
      <c r="D22" s="127"/>
    </row>
  </sheetData>
  <sheetProtection/>
  <mergeCells count="14">
    <mergeCell ref="A21:C21"/>
    <mergeCell ref="D21:G21"/>
    <mergeCell ref="A9:G9"/>
    <mergeCell ref="A17:G17"/>
    <mergeCell ref="A18:G18"/>
    <mergeCell ref="A20:C20"/>
    <mergeCell ref="D20:G20"/>
    <mergeCell ref="A11:G11"/>
    <mergeCell ref="A1:G1"/>
    <mergeCell ref="A2:G2"/>
    <mergeCell ref="A3:G3"/>
    <mergeCell ref="A4:G4"/>
    <mergeCell ref="A8:G8"/>
    <mergeCell ref="A5:G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zoomScaleNormal="90" zoomScaleSheetLayoutView="100" workbookViewId="0" topLeftCell="A4">
      <selection activeCell="A6" sqref="A6:F6"/>
    </sheetView>
  </sheetViews>
  <sheetFormatPr defaultColWidth="9.140625" defaultRowHeight="15"/>
  <cols>
    <col min="1" max="1" width="68.57421875" style="0" customWidth="1"/>
    <col min="2" max="2" width="5.421875" style="0" customWidth="1"/>
    <col min="3" max="3" width="3.7109375" style="0" customWidth="1"/>
    <col min="4" max="4" width="7.7109375" style="0" customWidth="1"/>
    <col min="5" max="5" width="6.421875" style="0" customWidth="1"/>
    <col min="6" max="6" width="21.8515625" style="1319" customWidth="1"/>
    <col min="7" max="7" width="11.7109375" style="0" customWidth="1"/>
    <col min="8" max="8" width="4.57421875" style="0" customWidth="1"/>
    <col min="9" max="10" width="9.140625" style="0" hidden="1" customWidth="1"/>
  </cols>
  <sheetData>
    <row r="1" spans="2:7" ht="15">
      <c r="B1" s="1542" t="s">
        <v>720</v>
      </c>
      <c r="C1" s="1542"/>
      <c r="D1" s="1542"/>
      <c r="E1" s="1542"/>
      <c r="F1" s="1542"/>
      <c r="G1" s="809"/>
    </row>
    <row r="2" spans="1:7" ht="15.75" customHeight="1">
      <c r="A2" s="1466" t="s">
        <v>881</v>
      </c>
      <c r="B2" s="1466"/>
      <c r="C2" s="1466"/>
      <c r="D2" s="1466"/>
      <c r="E2" s="1466"/>
      <c r="F2" s="1466"/>
      <c r="G2" s="804"/>
    </row>
    <row r="3" spans="1:7" ht="15" customHeight="1">
      <c r="A3" s="1466" t="s">
        <v>1052</v>
      </c>
      <c r="B3" s="1466"/>
      <c r="C3" s="1466"/>
      <c r="D3" s="1466"/>
      <c r="E3" s="1466"/>
      <c r="F3" s="1466"/>
      <c r="G3" s="804"/>
    </row>
    <row r="4" spans="1:9" ht="15.75" customHeight="1">
      <c r="A4" s="1462" t="s">
        <v>882</v>
      </c>
      <c r="B4" s="1462"/>
      <c r="C4" s="1462"/>
      <c r="D4" s="1462"/>
      <c r="E4" s="1462"/>
      <c r="F4" s="1462"/>
      <c r="G4" s="77"/>
      <c r="H4" s="77"/>
      <c r="I4" s="77"/>
    </row>
    <row r="5" spans="1:10" ht="14.25" customHeight="1">
      <c r="A5" s="1462" t="s">
        <v>956</v>
      </c>
      <c r="B5" s="1462"/>
      <c r="C5" s="1462"/>
      <c r="D5" s="1462"/>
      <c r="E5" s="1462"/>
      <c r="F5" s="1462"/>
      <c r="G5" s="77"/>
      <c r="H5" s="77"/>
      <c r="I5" s="77"/>
      <c r="J5" s="1364"/>
    </row>
    <row r="6" spans="1:6" ht="15">
      <c r="A6" s="1542" t="s">
        <v>1196</v>
      </c>
      <c r="B6" s="1542"/>
      <c r="C6" s="1542"/>
      <c r="D6" s="1542"/>
      <c r="E6" s="1542"/>
      <c r="F6" s="1542"/>
    </row>
    <row r="7" spans="1:6" ht="15.75">
      <c r="A7" s="775"/>
      <c r="B7" s="776"/>
      <c r="C7" s="776"/>
      <c r="D7" s="776"/>
      <c r="E7" s="776"/>
      <c r="F7" s="1318"/>
    </row>
    <row r="8" spans="1:9" ht="34.5" customHeight="1">
      <c r="A8" s="1543" t="s">
        <v>965</v>
      </c>
      <c r="B8" s="1543"/>
      <c r="C8" s="1543"/>
      <c r="D8" s="1543"/>
      <c r="E8" s="1543"/>
      <c r="F8" s="1543"/>
      <c r="G8" s="20"/>
      <c r="I8" s="774"/>
    </row>
    <row r="9" spans="1:6" ht="16.5" customHeight="1">
      <c r="A9" s="1543" t="s">
        <v>1158</v>
      </c>
      <c r="B9" s="1543"/>
      <c r="C9" s="1543"/>
      <c r="D9" s="1543"/>
      <c r="E9" s="1543"/>
      <c r="F9" s="1543"/>
    </row>
    <row r="10" spans="1:6" ht="17.25" customHeight="1">
      <c r="A10" s="1543" t="s">
        <v>1157</v>
      </c>
      <c r="B10" s="1543"/>
      <c r="C10" s="1543"/>
      <c r="D10" s="1543"/>
      <c r="E10" s="1543"/>
      <c r="F10" s="1543"/>
    </row>
    <row r="11" spans="1:6" ht="15.75">
      <c r="A11" s="1544" t="s">
        <v>1159</v>
      </c>
      <c r="B11" s="1544"/>
      <c r="C11" s="1544"/>
      <c r="D11" s="1544"/>
      <c r="E11" s="1544"/>
      <c r="F11" s="1544"/>
    </row>
    <row r="12" spans="2:6" ht="15.75">
      <c r="B12" s="808"/>
      <c r="C12" s="808"/>
      <c r="D12" s="808"/>
      <c r="E12" s="808"/>
      <c r="F12" s="1395" t="s">
        <v>435</v>
      </c>
    </row>
    <row r="13" spans="1:6" ht="22.5" customHeight="1">
      <c r="A13" s="810" t="s">
        <v>197</v>
      </c>
      <c r="B13" s="1548" t="s">
        <v>196</v>
      </c>
      <c r="C13" s="1549"/>
      <c r="D13" s="1550"/>
      <c r="E13" s="810" t="s">
        <v>143</v>
      </c>
      <c r="F13" s="1154" t="s">
        <v>476</v>
      </c>
    </row>
    <row r="14" spans="1:6" ht="15.75">
      <c r="A14" s="1331" t="s">
        <v>477</v>
      </c>
      <c r="B14" s="1332"/>
      <c r="C14" s="1333"/>
      <c r="D14" s="1334"/>
      <c r="E14" s="1335"/>
      <c r="F14" s="1336">
        <f>F15+F31+F42+F48+F55+F59+F68+F72+F84+F64+F80</f>
        <v>12923957</v>
      </c>
    </row>
    <row r="15" spans="1:6" ht="64.5" customHeight="1">
      <c r="A15" s="812" t="s">
        <v>928</v>
      </c>
      <c r="B15" s="813" t="s">
        <v>198</v>
      </c>
      <c r="C15" s="814" t="s">
        <v>478</v>
      </c>
      <c r="D15" s="815" t="s">
        <v>479</v>
      </c>
      <c r="E15" s="816"/>
      <c r="F15" s="1229">
        <f>SUM(F16+F25)</f>
        <v>762553</v>
      </c>
    </row>
    <row r="16" spans="1:6" ht="63.75" customHeight="1">
      <c r="A16" s="817" t="s">
        <v>929</v>
      </c>
      <c r="B16" s="818" t="s">
        <v>200</v>
      </c>
      <c r="C16" s="819" t="s">
        <v>478</v>
      </c>
      <c r="D16" s="820" t="s">
        <v>479</v>
      </c>
      <c r="E16" s="821"/>
      <c r="F16" s="1322">
        <f>SUM(F17)</f>
        <v>727167</v>
      </c>
    </row>
    <row r="17" spans="1:6" ht="31.5" customHeight="1">
      <c r="A17" s="822" t="s">
        <v>459</v>
      </c>
      <c r="B17" s="823" t="s">
        <v>200</v>
      </c>
      <c r="C17" s="824" t="s">
        <v>147</v>
      </c>
      <c r="D17" s="825" t="s">
        <v>479</v>
      </c>
      <c r="E17" s="826"/>
      <c r="F17" s="1232">
        <f>F18+F20+F22</f>
        <v>727167</v>
      </c>
    </row>
    <row r="18" spans="1:6" ht="32.25" customHeight="1">
      <c r="A18" s="1038" t="s">
        <v>814</v>
      </c>
      <c r="B18" s="827" t="s">
        <v>200</v>
      </c>
      <c r="C18" s="1039" t="s">
        <v>481</v>
      </c>
      <c r="D18" s="829" t="s">
        <v>819</v>
      </c>
      <c r="E18" s="830"/>
      <c r="F18" s="1320">
        <f>SUM(F19:F19)</f>
        <v>243410</v>
      </c>
    </row>
    <row r="19" spans="1:6" ht="63.75" customHeight="1">
      <c r="A19" s="133" t="s">
        <v>154</v>
      </c>
      <c r="B19" s="746" t="s">
        <v>200</v>
      </c>
      <c r="C19" s="747" t="s">
        <v>481</v>
      </c>
      <c r="D19" s="748" t="s">
        <v>819</v>
      </c>
      <c r="E19" s="749" t="s">
        <v>149</v>
      </c>
      <c r="F19" s="654">
        <v>243410</v>
      </c>
    </row>
    <row r="20" spans="1:6" ht="48.75" customHeight="1">
      <c r="A20" s="664" t="s">
        <v>849</v>
      </c>
      <c r="B20" s="831" t="s">
        <v>200</v>
      </c>
      <c r="C20" s="832" t="s">
        <v>147</v>
      </c>
      <c r="D20" s="829" t="s">
        <v>820</v>
      </c>
      <c r="E20" s="833"/>
      <c r="F20" s="1040">
        <f>SUM(F21)</f>
        <v>384125</v>
      </c>
    </row>
    <row r="21" spans="1:6" ht="63">
      <c r="A21" s="673" t="s">
        <v>154</v>
      </c>
      <c r="B21" s="750" t="s">
        <v>200</v>
      </c>
      <c r="C21" s="751" t="s">
        <v>147</v>
      </c>
      <c r="D21" s="748" t="s">
        <v>820</v>
      </c>
      <c r="E21" s="749" t="s">
        <v>149</v>
      </c>
      <c r="F21" s="1233">
        <v>384125</v>
      </c>
    </row>
    <row r="22" spans="1:6" ht="33.75" customHeight="1">
      <c r="A22" s="929" t="s">
        <v>202</v>
      </c>
      <c r="B22" s="831" t="s">
        <v>200</v>
      </c>
      <c r="C22" s="832" t="s">
        <v>147</v>
      </c>
      <c r="D22" s="829" t="s">
        <v>483</v>
      </c>
      <c r="E22" s="830"/>
      <c r="F22" s="1320">
        <v>99632</v>
      </c>
    </row>
    <row r="23" spans="1:6" ht="33" customHeight="1">
      <c r="A23" s="132" t="s">
        <v>730</v>
      </c>
      <c r="B23" s="750" t="s">
        <v>200</v>
      </c>
      <c r="C23" s="751" t="s">
        <v>147</v>
      </c>
      <c r="D23" s="748" t="s">
        <v>483</v>
      </c>
      <c r="E23" s="749" t="s">
        <v>156</v>
      </c>
      <c r="F23" s="1233">
        <v>75322</v>
      </c>
    </row>
    <row r="24" spans="1:6" ht="19.5" customHeight="1">
      <c r="A24" s="673" t="s">
        <v>157</v>
      </c>
      <c r="B24" s="750" t="s">
        <v>200</v>
      </c>
      <c r="C24" s="751" t="s">
        <v>147</v>
      </c>
      <c r="D24" s="748" t="s">
        <v>483</v>
      </c>
      <c r="E24" s="749" t="s">
        <v>158</v>
      </c>
      <c r="F24" s="1233">
        <v>24310</v>
      </c>
    </row>
    <row r="25" spans="1:6" ht="64.5" customHeight="1">
      <c r="A25" s="834" t="s">
        <v>1126</v>
      </c>
      <c r="B25" s="835" t="s">
        <v>485</v>
      </c>
      <c r="C25" s="836" t="s">
        <v>478</v>
      </c>
      <c r="D25" s="837" t="s">
        <v>479</v>
      </c>
      <c r="E25" s="838"/>
      <c r="F25" s="1321">
        <f>SUM(F30+F28)</f>
        <v>35386</v>
      </c>
    </row>
    <row r="26" spans="1:6" ht="22.5" customHeight="1">
      <c r="A26" s="1337" t="s">
        <v>745</v>
      </c>
      <c r="B26" s="1545" t="s">
        <v>955</v>
      </c>
      <c r="C26" s="1546"/>
      <c r="D26" s="1547"/>
      <c r="E26" s="1338"/>
      <c r="F26" s="1230">
        <f>SUM(F27+F29)</f>
        <v>35386</v>
      </c>
    </row>
    <row r="27" spans="1:6" ht="31.5">
      <c r="A27" s="1339" t="s">
        <v>844</v>
      </c>
      <c r="B27" s="879" t="s">
        <v>848</v>
      </c>
      <c r="C27" s="879" t="s">
        <v>147</v>
      </c>
      <c r="D27" s="861" t="s">
        <v>847</v>
      </c>
      <c r="E27" s="885"/>
      <c r="F27" s="1320">
        <f>SUM(F28)</f>
        <v>30000</v>
      </c>
    </row>
    <row r="28" spans="1:6" ht="32.25" customHeight="1">
      <c r="A28" s="889" t="s">
        <v>155</v>
      </c>
      <c r="B28" s="750" t="s">
        <v>487</v>
      </c>
      <c r="C28" s="751" t="s">
        <v>148</v>
      </c>
      <c r="D28" s="748" t="s">
        <v>847</v>
      </c>
      <c r="E28" s="765" t="s">
        <v>156</v>
      </c>
      <c r="F28" s="1233">
        <v>30000</v>
      </c>
    </row>
    <row r="29" spans="1:6" ht="32.25" customHeight="1">
      <c r="A29" s="907" t="s">
        <v>472</v>
      </c>
      <c r="B29" s="831" t="s">
        <v>487</v>
      </c>
      <c r="C29" s="832" t="s">
        <v>148</v>
      </c>
      <c r="D29" s="829" t="s">
        <v>488</v>
      </c>
      <c r="E29" s="833"/>
      <c r="F29" s="1320">
        <f>F30</f>
        <v>5386</v>
      </c>
    </row>
    <row r="30" spans="1:7" ht="63">
      <c r="A30" s="133" t="s">
        <v>154</v>
      </c>
      <c r="B30" s="750" t="s">
        <v>487</v>
      </c>
      <c r="C30" s="751" t="s">
        <v>148</v>
      </c>
      <c r="D30" s="748" t="s">
        <v>488</v>
      </c>
      <c r="E30" s="749" t="s">
        <v>149</v>
      </c>
      <c r="F30" s="1233">
        <v>5386</v>
      </c>
      <c r="G30" s="770"/>
    </row>
    <row r="31" spans="1:6" ht="80.25" customHeight="1">
      <c r="A31" s="678" t="s">
        <v>912</v>
      </c>
      <c r="B31" s="891" t="s">
        <v>212</v>
      </c>
      <c r="C31" s="814" t="s">
        <v>478</v>
      </c>
      <c r="D31" s="815" t="s">
        <v>479</v>
      </c>
      <c r="E31" s="892"/>
      <c r="F31" s="1229">
        <f>F32+F41</f>
        <v>3049467</v>
      </c>
    </row>
    <row r="32" spans="1:6" ht="97.5" customHeight="1">
      <c r="A32" s="834" t="s">
        <v>913</v>
      </c>
      <c r="B32" s="863" t="s">
        <v>213</v>
      </c>
      <c r="C32" s="864" t="s">
        <v>478</v>
      </c>
      <c r="D32" s="865" t="s">
        <v>479</v>
      </c>
      <c r="E32" s="895"/>
      <c r="F32" s="1321">
        <f>F33</f>
        <v>3038695</v>
      </c>
    </row>
    <row r="33" spans="1:6" ht="48" customHeight="1">
      <c r="A33" s="839" t="s">
        <v>914</v>
      </c>
      <c r="B33" s="872" t="s">
        <v>213</v>
      </c>
      <c r="C33" s="873" t="s">
        <v>147</v>
      </c>
      <c r="D33" s="869" t="s">
        <v>479</v>
      </c>
      <c r="E33" s="906"/>
      <c r="F33" s="1230">
        <f>F34+F36+F38</f>
        <v>3038695</v>
      </c>
    </row>
    <row r="34" spans="1:6" ht="19.5" customHeight="1">
      <c r="A34" s="907" t="s">
        <v>452</v>
      </c>
      <c r="B34" s="878" t="s">
        <v>213</v>
      </c>
      <c r="C34" s="879" t="s">
        <v>147</v>
      </c>
      <c r="D34" s="861" t="s">
        <v>589</v>
      </c>
      <c r="E34" s="908"/>
      <c r="F34" s="1320">
        <f>F35</f>
        <v>533309</v>
      </c>
    </row>
    <row r="35" spans="1:6" ht="36" customHeight="1">
      <c r="A35" s="132" t="s">
        <v>730</v>
      </c>
      <c r="B35" s="762" t="s">
        <v>213</v>
      </c>
      <c r="C35" s="763" t="s">
        <v>147</v>
      </c>
      <c r="D35" s="758" t="s">
        <v>589</v>
      </c>
      <c r="E35" s="766" t="s">
        <v>156</v>
      </c>
      <c r="F35" s="1233">
        <v>533309</v>
      </c>
    </row>
    <row r="36" spans="1:6" ht="18" customHeight="1">
      <c r="A36" s="909" t="s">
        <v>215</v>
      </c>
      <c r="B36" s="878" t="s">
        <v>213</v>
      </c>
      <c r="C36" s="879" t="s">
        <v>147</v>
      </c>
      <c r="D36" s="861" t="s">
        <v>826</v>
      </c>
      <c r="E36" s="908"/>
      <c r="F36" s="1320">
        <f>F37</f>
        <v>2500000</v>
      </c>
    </row>
    <row r="37" spans="1:6" ht="31.5">
      <c r="A37" s="132" t="s">
        <v>730</v>
      </c>
      <c r="B37" s="762" t="s">
        <v>213</v>
      </c>
      <c r="C37" s="763" t="s">
        <v>147</v>
      </c>
      <c r="D37" s="758" t="s">
        <v>826</v>
      </c>
      <c r="E37" s="766" t="s">
        <v>156</v>
      </c>
      <c r="F37" s="1233">
        <v>2500000</v>
      </c>
    </row>
    <row r="38" spans="1:6" ht="34.5" customHeight="1">
      <c r="A38" s="909" t="s">
        <v>472</v>
      </c>
      <c r="B38" s="878" t="s">
        <v>213</v>
      </c>
      <c r="C38" s="879" t="s">
        <v>147</v>
      </c>
      <c r="D38" s="861" t="s">
        <v>488</v>
      </c>
      <c r="E38" s="908"/>
      <c r="F38" s="1320">
        <f>F39</f>
        <v>5386</v>
      </c>
    </row>
    <row r="39" spans="1:6" ht="66" customHeight="1">
      <c r="A39" s="658" t="s">
        <v>154</v>
      </c>
      <c r="B39" s="762" t="s">
        <v>213</v>
      </c>
      <c r="C39" s="763" t="s">
        <v>147</v>
      </c>
      <c r="D39" s="758" t="s">
        <v>488</v>
      </c>
      <c r="E39" s="766" t="s">
        <v>149</v>
      </c>
      <c r="F39" s="1233">
        <v>5386</v>
      </c>
    </row>
    <row r="40" spans="1:7" ht="33.75" customHeight="1">
      <c r="A40" s="664" t="s">
        <v>472</v>
      </c>
      <c r="B40" s="878" t="s">
        <v>462</v>
      </c>
      <c r="C40" s="879" t="s">
        <v>147</v>
      </c>
      <c r="D40" s="861" t="s">
        <v>488</v>
      </c>
      <c r="E40" s="908"/>
      <c r="F40" s="1320">
        <f>SUM(F41)</f>
        <v>10772</v>
      </c>
      <c r="G40" s="770"/>
    </row>
    <row r="41" spans="1:7" ht="65.25" customHeight="1">
      <c r="A41" s="658" t="s">
        <v>154</v>
      </c>
      <c r="B41" s="762" t="s">
        <v>462</v>
      </c>
      <c r="C41" s="763" t="s">
        <v>147</v>
      </c>
      <c r="D41" s="758" t="s">
        <v>488</v>
      </c>
      <c r="E41" s="766" t="s">
        <v>149</v>
      </c>
      <c r="F41" s="1233">
        <v>10772</v>
      </c>
      <c r="G41" s="770"/>
    </row>
    <row r="42" spans="1:7" ht="64.5" customHeight="1">
      <c r="A42" s="678" t="s">
        <v>934</v>
      </c>
      <c r="B42" s="874" t="s">
        <v>606</v>
      </c>
      <c r="C42" s="875" t="s">
        <v>478</v>
      </c>
      <c r="D42" s="876" t="s">
        <v>479</v>
      </c>
      <c r="E42" s="882"/>
      <c r="F42" s="1229">
        <f>SUM(F43)</f>
        <v>456590</v>
      </c>
      <c r="G42" s="770"/>
    </row>
    <row r="43" spans="1:7" ht="78.75" customHeight="1">
      <c r="A43" s="862" t="s">
        <v>911</v>
      </c>
      <c r="B43" s="863" t="s">
        <v>607</v>
      </c>
      <c r="C43" s="864" t="s">
        <v>478</v>
      </c>
      <c r="D43" s="865" t="s">
        <v>479</v>
      </c>
      <c r="E43" s="883"/>
      <c r="F43" s="1321">
        <f>SUM(F44)</f>
        <v>456590</v>
      </c>
      <c r="G43" s="770"/>
    </row>
    <row r="44" spans="1:7" ht="51.75" customHeight="1">
      <c r="A44" s="866" t="s">
        <v>470</v>
      </c>
      <c r="B44" s="872" t="s">
        <v>607</v>
      </c>
      <c r="C44" s="873" t="s">
        <v>147</v>
      </c>
      <c r="D44" s="869" t="s">
        <v>479</v>
      </c>
      <c r="E44" s="884"/>
      <c r="F44" s="1230">
        <f>SUM(F45)</f>
        <v>456590</v>
      </c>
      <c r="G44" s="770"/>
    </row>
    <row r="45" spans="1:7" ht="20.25" customHeight="1">
      <c r="A45" s="853" t="s">
        <v>224</v>
      </c>
      <c r="B45" s="878" t="s">
        <v>607</v>
      </c>
      <c r="C45" s="879" t="s">
        <v>147</v>
      </c>
      <c r="D45" s="861" t="s">
        <v>608</v>
      </c>
      <c r="E45" s="885"/>
      <c r="F45" s="1320">
        <f>SUM(F46+F47)</f>
        <v>456590</v>
      </c>
      <c r="G45" s="770"/>
    </row>
    <row r="46" spans="1:7" ht="32.25" customHeight="1">
      <c r="A46" s="132" t="s">
        <v>730</v>
      </c>
      <c r="B46" s="762" t="s">
        <v>607</v>
      </c>
      <c r="C46" s="763" t="s">
        <v>147</v>
      </c>
      <c r="D46" s="758" t="s">
        <v>608</v>
      </c>
      <c r="E46" s="765" t="s">
        <v>156</v>
      </c>
      <c r="F46" s="1233">
        <v>330000</v>
      </c>
      <c r="G46" s="770"/>
    </row>
    <row r="47" spans="1:7" ht="20.25" customHeight="1">
      <c r="A47" s="701" t="s">
        <v>157</v>
      </c>
      <c r="B47" s="762" t="s">
        <v>222</v>
      </c>
      <c r="C47" s="763" t="s">
        <v>481</v>
      </c>
      <c r="D47" s="758" t="s">
        <v>952</v>
      </c>
      <c r="E47" s="766" t="s">
        <v>158</v>
      </c>
      <c r="F47" s="1233">
        <v>126590</v>
      </c>
      <c r="G47" s="770"/>
    </row>
    <row r="48" spans="1:7" ht="84" customHeight="1">
      <c r="A48" s="678" t="s">
        <v>935</v>
      </c>
      <c r="B48" s="891" t="s">
        <v>621</v>
      </c>
      <c r="C48" s="814" t="s">
        <v>478</v>
      </c>
      <c r="D48" s="815" t="s">
        <v>479</v>
      </c>
      <c r="E48" s="910"/>
      <c r="F48" s="1325">
        <f>SUM(F49)</f>
        <v>705386</v>
      </c>
      <c r="G48" s="770"/>
    </row>
    <row r="49" spans="1:7" ht="102" customHeight="1">
      <c r="A49" s="834" t="s">
        <v>919</v>
      </c>
      <c r="B49" s="911" t="s">
        <v>622</v>
      </c>
      <c r="C49" s="836" t="s">
        <v>478</v>
      </c>
      <c r="D49" s="837" t="s">
        <v>479</v>
      </c>
      <c r="E49" s="838"/>
      <c r="F49" s="1326">
        <f>+F50</f>
        <v>705386</v>
      </c>
      <c r="G49" s="770"/>
    </row>
    <row r="50" spans="1:7" ht="64.5" customHeight="1">
      <c r="A50" s="839" t="s">
        <v>875</v>
      </c>
      <c r="B50" s="840" t="s">
        <v>622</v>
      </c>
      <c r="C50" s="841" t="s">
        <v>147</v>
      </c>
      <c r="D50" s="842" t="s">
        <v>479</v>
      </c>
      <c r="E50" s="843"/>
      <c r="F50" s="779">
        <f>+F53+F51</f>
        <v>705386</v>
      </c>
      <c r="G50" s="770"/>
    </row>
    <row r="51" spans="1:7" ht="45.75" customHeight="1">
      <c r="A51" s="664" t="s">
        <v>734</v>
      </c>
      <c r="B51" s="827" t="s">
        <v>622</v>
      </c>
      <c r="C51" s="828" t="s">
        <v>147</v>
      </c>
      <c r="D51" s="829" t="s">
        <v>627</v>
      </c>
      <c r="E51" s="830"/>
      <c r="F51" s="1320">
        <f>SUM(F52)</f>
        <v>700000</v>
      </c>
      <c r="G51" s="770"/>
    </row>
    <row r="52" spans="1:7" ht="31.5">
      <c r="A52" s="132" t="s">
        <v>730</v>
      </c>
      <c r="B52" s="746" t="s">
        <v>622</v>
      </c>
      <c r="C52" s="747" t="s">
        <v>147</v>
      </c>
      <c r="D52" s="748" t="s">
        <v>627</v>
      </c>
      <c r="E52" s="749" t="s">
        <v>156</v>
      </c>
      <c r="F52" s="1233">
        <v>700000</v>
      </c>
      <c r="G52" s="770"/>
    </row>
    <row r="53" spans="1:7" ht="31.5">
      <c r="A53" s="1340" t="s">
        <v>858</v>
      </c>
      <c r="B53" s="878" t="s">
        <v>622</v>
      </c>
      <c r="C53" s="879" t="s">
        <v>147</v>
      </c>
      <c r="D53" s="861" t="s">
        <v>488</v>
      </c>
      <c r="E53" s="885"/>
      <c r="F53" s="1320">
        <f>SUM(F54)</f>
        <v>5386</v>
      </c>
      <c r="G53" s="770"/>
    </row>
    <row r="54" spans="1:7" ht="71.25" customHeight="1">
      <c r="A54" s="658" t="s">
        <v>154</v>
      </c>
      <c r="B54" s="762" t="s">
        <v>622</v>
      </c>
      <c r="C54" s="763" t="s">
        <v>147</v>
      </c>
      <c r="D54" s="758" t="s">
        <v>488</v>
      </c>
      <c r="E54" s="765" t="s">
        <v>149</v>
      </c>
      <c r="F54" s="1233">
        <v>5386</v>
      </c>
      <c r="G54" s="770"/>
    </row>
    <row r="55" spans="1:7" ht="33" customHeight="1">
      <c r="A55" s="1341" t="s">
        <v>230</v>
      </c>
      <c r="B55" s="874" t="s">
        <v>697</v>
      </c>
      <c r="C55" s="875" t="s">
        <v>478</v>
      </c>
      <c r="D55" s="876" t="s">
        <v>479</v>
      </c>
      <c r="E55" s="882"/>
      <c r="F55" s="1229">
        <f>SUM(F56)</f>
        <v>527233</v>
      </c>
      <c r="G55" s="770"/>
    </row>
    <row r="56" spans="1:7" ht="17.25" customHeight="1">
      <c r="A56" s="1342" t="s">
        <v>232</v>
      </c>
      <c r="B56" s="863" t="s">
        <v>231</v>
      </c>
      <c r="C56" s="864" t="s">
        <v>478</v>
      </c>
      <c r="D56" s="865" t="s">
        <v>479</v>
      </c>
      <c r="E56" s="883"/>
      <c r="F56" s="1321">
        <f>SUM(F57)</f>
        <v>527233</v>
      </c>
      <c r="G56" s="770"/>
    </row>
    <row r="57" spans="1:7" ht="33.75" customHeight="1">
      <c r="A57" s="853" t="s">
        <v>206</v>
      </c>
      <c r="B57" s="878" t="s">
        <v>231</v>
      </c>
      <c r="C57" s="879" t="s">
        <v>478</v>
      </c>
      <c r="D57" s="861" t="s">
        <v>499</v>
      </c>
      <c r="E57" s="885"/>
      <c r="F57" s="1320">
        <f>SUM(F58)</f>
        <v>527233</v>
      </c>
      <c r="G57" s="770"/>
    </row>
    <row r="58" spans="1:7" ht="63">
      <c r="A58" s="701" t="s">
        <v>154</v>
      </c>
      <c r="B58" s="762" t="s">
        <v>231</v>
      </c>
      <c r="C58" s="763" t="s">
        <v>478</v>
      </c>
      <c r="D58" s="758" t="s">
        <v>499</v>
      </c>
      <c r="E58" s="765" t="s">
        <v>149</v>
      </c>
      <c r="F58" s="1233">
        <v>527233</v>
      </c>
      <c r="G58" s="770"/>
    </row>
    <row r="59" spans="1:7" ht="20.25" customHeight="1">
      <c r="A59" s="915" t="s">
        <v>234</v>
      </c>
      <c r="B59" s="874" t="s">
        <v>233</v>
      </c>
      <c r="C59" s="875" t="s">
        <v>478</v>
      </c>
      <c r="D59" s="876" t="s">
        <v>479</v>
      </c>
      <c r="E59" s="882"/>
      <c r="F59" s="1229">
        <f>SUM(F60)</f>
        <v>723501</v>
      </c>
      <c r="G59" s="770"/>
    </row>
    <row r="60" spans="1:7" ht="31.5">
      <c r="A60" s="862" t="s">
        <v>236</v>
      </c>
      <c r="B60" s="863" t="s">
        <v>235</v>
      </c>
      <c r="C60" s="864" t="s">
        <v>478</v>
      </c>
      <c r="D60" s="865" t="s">
        <v>479</v>
      </c>
      <c r="E60" s="883"/>
      <c r="F60" s="1321">
        <f>SUM(F61)</f>
        <v>723501</v>
      </c>
      <c r="G60" s="770"/>
    </row>
    <row r="61" spans="1:7" ht="31.5">
      <c r="A61" s="853" t="s">
        <v>206</v>
      </c>
      <c r="B61" s="878" t="s">
        <v>235</v>
      </c>
      <c r="C61" s="879" t="s">
        <v>478</v>
      </c>
      <c r="D61" s="861" t="s">
        <v>499</v>
      </c>
      <c r="E61" s="885"/>
      <c r="F61" s="1320">
        <f>SUM(F62+F63)</f>
        <v>723501</v>
      </c>
      <c r="G61" s="770"/>
    </row>
    <row r="62" spans="1:7" ht="69" customHeight="1">
      <c r="A62" s="701" t="s">
        <v>154</v>
      </c>
      <c r="B62" s="762" t="s">
        <v>235</v>
      </c>
      <c r="C62" s="763" t="s">
        <v>478</v>
      </c>
      <c r="D62" s="758" t="s">
        <v>499</v>
      </c>
      <c r="E62" s="765" t="s">
        <v>149</v>
      </c>
      <c r="F62" s="1233">
        <v>723500</v>
      </c>
      <c r="G62" s="770"/>
    </row>
    <row r="63" spans="1:7" ht="30" customHeight="1">
      <c r="A63" s="701" t="s">
        <v>157</v>
      </c>
      <c r="B63" s="762" t="s">
        <v>235</v>
      </c>
      <c r="C63" s="763" t="s">
        <v>478</v>
      </c>
      <c r="D63" s="758" t="s">
        <v>499</v>
      </c>
      <c r="E63" s="765" t="s">
        <v>158</v>
      </c>
      <c r="F63" s="1233">
        <v>1</v>
      </c>
      <c r="G63" s="770"/>
    </row>
    <row r="64" spans="1:7" ht="33" customHeight="1">
      <c r="A64" s="915" t="s">
        <v>698</v>
      </c>
      <c r="B64" s="874" t="s">
        <v>699</v>
      </c>
      <c r="C64" s="875" t="s">
        <v>478</v>
      </c>
      <c r="D64" s="876" t="s">
        <v>479</v>
      </c>
      <c r="E64" s="882"/>
      <c r="F64" s="1229">
        <f>SUM(F65)</f>
        <v>59521</v>
      </c>
      <c r="G64" s="770"/>
    </row>
    <row r="65" spans="1:7" ht="20.25" customHeight="1">
      <c r="A65" s="862" t="s">
        <v>995</v>
      </c>
      <c r="B65" s="863" t="s">
        <v>996</v>
      </c>
      <c r="C65" s="864" t="s">
        <v>478</v>
      </c>
      <c r="D65" s="865" t="s">
        <v>479</v>
      </c>
      <c r="E65" s="883"/>
      <c r="F65" s="1321">
        <f>SUM(F66)</f>
        <v>59521</v>
      </c>
      <c r="G65" s="770"/>
    </row>
    <row r="66" spans="1:7" ht="50.25" customHeight="1">
      <c r="A66" s="853" t="s">
        <v>997</v>
      </c>
      <c r="B66" s="878" t="s">
        <v>996</v>
      </c>
      <c r="C66" s="879" t="s">
        <v>478</v>
      </c>
      <c r="D66" s="861" t="s">
        <v>999</v>
      </c>
      <c r="E66" s="885"/>
      <c r="F66" s="1320">
        <f>SUM(F67)</f>
        <v>59521</v>
      </c>
      <c r="G66" s="770"/>
    </row>
    <row r="67" spans="1:6" ht="20.25" customHeight="1">
      <c r="A67" s="701" t="s">
        <v>489</v>
      </c>
      <c r="B67" s="762" t="s">
        <v>996</v>
      </c>
      <c r="C67" s="763" t="s">
        <v>478</v>
      </c>
      <c r="D67" s="758" t="s">
        <v>999</v>
      </c>
      <c r="E67" s="765" t="s">
        <v>490</v>
      </c>
      <c r="F67" s="1233">
        <v>59521</v>
      </c>
    </row>
    <row r="68" spans="1:6" ht="39" customHeight="1">
      <c r="A68" s="915" t="s">
        <v>238</v>
      </c>
      <c r="B68" s="874" t="s">
        <v>237</v>
      </c>
      <c r="C68" s="875" t="s">
        <v>478</v>
      </c>
      <c r="D68" s="876" t="s">
        <v>479</v>
      </c>
      <c r="E68" s="882"/>
      <c r="F68" s="1229">
        <f>SUM(F69)</f>
        <v>3807180</v>
      </c>
    </row>
    <row r="69" spans="1:6" ht="32.25" customHeight="1">
      <c r="A69" s="862" t="s">
        <v>874</v>
      </c>
      <c r="B69" s="863" t="s">
        <v>239</v>
      </c>
      <c r="C69" s="864" t="s">
        <v>478</v>
      </c>
      <c r="D69" s="865" t="s">
        <v>479</v>
      </c>
      <c r="E69" s="883"/>
      <c r="F69" s="1321">
        <f>SUM(F70)</f>
        <v>3807180</v>
      </c>
    </row>
    <row r="70" spans="1:6" ht="40.5" customHeight="1">
      <c r="A70" s="853" t="s">
        <v>241</v>
      </c>
      <c r="B70" s="878" t="s">
        <v>239</v>
      </c>
      <c r="C70" s="879" t="s">
        <v>478</v>
      </c>
      <c r="D70" s="861" t="s">
        <v>706</v>
      </c>
      <c r="E70" s="885"/>
      <c r="F70" s="1320">
        <f>SUM(F71)</f>
        <v>3807180</v>
      </c>
    </row>
    <row r="71" spans="1:6" ht="18" customHeight="1">
      <c r="A71" s="701" t="s">
        <v>157</v>
      </c>
      <c r="B71" s="762" t="s">
        <v>239</v>
      </c>
      <c r="C71" s="763" t="s">
        <v>478</v>
      </c>
      <c r="D71" s="758" t="s">
        <v>706</v>
      </c>
      <c r="E71" s="765" t="s">
        <v>158</v>
      </c>
      <c r="F71" s="675">
        <v>3807180</v>
      </c>
    </row>
    <row r="72" spans="1:6" ht="21" customHeight="1">
      <c r="A72" s="923" t="s">
        <v>243</v>
      </c>
      <c r="B72" s="874" t="s">
        <v>242</v>
      </c>
      <c r="C72" s="875" t="s">
        <v>478</v>
      </c>
      <c r="D72" s="876" t="s">
        <v>479</v>
      </c>
      <c r="E72" s="882"/>
      <c r="F72" s="1229">
        <f>F73</f>
        <v>649124</v>
      </c>
    </row>
    <row r="73" spans="1:6" ht="19.5" customHeight="1">
      <c r="A73" s="924" t="s">
        <v>245</v>
      </c>
      <c r="B73" s="925" t="s">
        <v>244</v>
      </c>
      <c r="C73" s="926" t="s">
        <v>478</v>
      </c>
      <c r="D73" s="927" t="s">
        <v>479</v>
      </c>
      <c r="E73" s="928"/>
      <c r="F73" s="1330">
        <f>SUM(F74+F76+F78)</f>
        <v>649124</v>
      </c>
    </row>
    <row r="74" spans="1:6" ht="36" customHeight="1">
      <c r="A74" s="929" t="s">
        <v>247</v>
      </c>
      <c r="B74" s="878" t="s">
        <v>244</v>
      </c>
      <c r="C74" s="879" t="s">
        <v>478</v>
      </c>
      <c r="D74" s="861" t="s">
        <v>707</v>
      </c>
      <c r="E74" s="885"/>
      <c r="F74" s="1320">
        <f>F75</f>
        <v>89267</v>
      </c>
    </row>
    <row r="75" spans="1:6" ht="19.5" customHeight="1">
      <c r="A75" s="701" t="s">
        <v>154</v>
      </c>
      <c r="B75" s="762" t="s">
        <v>244</v>
      </c>
      <c r="C75" s="763" t="s">
        <v>478</v>
      </c>
      <c r="D75" s="758" t="s">
        <v>707</v>
      </c>
      <c r="E75" s="765" t="s">
        <v>149</v>
      </c>
      <c r="F75" s="1233">
        <v>89267</v>
      </c>
    </row>
    <row r="76" spans="1:6" ht="19.5" customHeight="1">
      <c r="A76" s="929" t="s">
        <v>354</v>
      </c>
      <c r="B76" s="878" t="s">
        <v>244</v>
      </c>
      <c r="C76" s="879" t="s">
        <v>478</v>
      </c>
      <c r="D76" s="861" t="s">
        <v>708</v>
      </c>
      <c r="E76" s="885"/>
      <c r="F76" s="1320">
        <f>SUM(F77)</f>
        <v>5000</v>
      </c>
    </row>
    <row r="77" spans="1:6" ht="31.5">
      <c r="A77" s="132" t="s">
        <v>730</v>
      </c>
      <c r="B77" s="762" t="s">
        <v>244</v>
      </c>
      <c r="C77" s="763" t="s">
        <v>478</v>
      </c>
      <c r="D77" s="758" t="s">
        <v>708</v>
      </c>
      <c r="E77" s="765" t="s">
        <v>156</v>
      </c>
      <c r="F77" s="1233">
        <v>5000</v>
      </c>
    </row>
    <row r="78" spans="1:6" ht="33" customHeight="1">
      <c r="A78" s="1339" t="s">
        <v>185</v>
      </c>
      <c r="B78" s="878" t="s">
        <v>244</v>
      </c>
      <c r="C78" s="879" t="s">
        <v>478</v>
      </c>
      <c r="D78" s="861" t="s">
        <v>852</v>
      </c>
      <c r="E78" s="885"/>
      <c r="F78" s="1320">
        <f>F79</f>
        <v>554857</v>
      </c>
    </row>
    <row r="79" spans="1:6" ht="18.75" customHeight="1">
      <c r="A79" s="700" t="s">
        <v>186</v>
      </c>
      <c r="B79" s="762" t="s">
        <v>244</v>
      </c>
      <c r="C79" s="763" t="s">
        <v>478</v>
      </c>
      <c r="D79" s="758" t="s">
        <v>524</v>
      </c>
      <c r="E79" s="765" t="s">
        <v>187</v>
      </c>
      <c r="F79" s="1233">
        <v>554857</v>
      </c>
    </row>
    <row r="80" spans="1:6" ht="19.5" customHeight="1">
      <c r="A80" s="915" t="s">
        <v>1057</v>
      </c>
      <c r="B80" s="1343" t="s">
        <v>1127</v>
      </c>
      <c r="C80" s="1344" t="s">
        <v>478</v>
      </c>
      <c r="D80" s="876" t="s">
        <v>479</v>
      </c>
      <c r="E80" s="882"/>
      <c r="F80" s="1229">
        <f>SUM(F81)</f>
        <v>2000</v>
      </c>
    </row>
    <row r="81" spans="1:6" ht="15.75" customHeight="1">
      <c r="A81" s="1345" t="s">
        <v>1058</v>
      </c>
      <c r="B81" s="1346" t="s">
        <v>1059</v>
      </c>
      <c r="C81" s="1347" t="s">
        <v>478</v>
      </c>
      <c r="D81" s="865" t="s">
        <v>479</v>
      </c>
      <c r="E81" s="883"/>
      <c r="F81" s="1321">
        <f>SUM(F82)</f>
        <v>2000</v>
      </c>
    </row>
    <row r="82" spans="1:6" ht="15.75" customHeight="1">
      <c r="A82" s="664" t="s">
        <v>1060</v>
      </c>
      <c r="B82" s="1551" t="s">
        <v>1063</v>
      </c>
      <c r="C82" s="1552"/>
      <c r="D82" s="861" t="s">
        <v>1064</v>
      </c>
      <c r="E82" s="885"/>
      <c r="F82" s="1320">
        <f>SUM(F83)</f>
        <v>2000</v>
      </c>
    </row>
    <row r="83" spans="1:6" ht="15.75" customHeight="1">
      <c r="A83" s="665" t="s">
        <v>157</v>
      </c>
      <c r="B83" s="1510" t="s">
        <v>1063</v>
      </c>
      <c r="C83" s="1511"/>
      <c r="D83" s="758" t="s">
        <v>1064</v>
      </c>
      <c r="E83" s="765" t="s">
        <v>158</v>
      </c>
      <c r="F83" s="1233">
        <v>2000</v>
      </c>
    </row>
    <row r="84" spans="1:6" ht="32.25" customHeight="1">
      <c r="A84" s="915" t="s">
        <v>473</v>
      </c>
      <c r="B84" s="874" t="s">
        <v>709</v>
      </c>
      <c r="C84" s="875" t="s">
        <v>478</v>
      </c>
      <c r="D84" s="876" t="s">
        <v>479</v>
      </c>
      <c r="E84" s="882"/>
      <c r="F84" s="1229">
        <f>SUM(F85)</f>
        <v>2181402</v>
      </c>
    </row>
    <row r="85" spans="1:6" ht="31.5">
      <c r="A85" s="862" t="s">
        <v>474</v>
      </c>
      <c r="B85" s="863" t="s">
        <v>475</v>
      </c>
      <c r="C85" s="864" t="s">
        <v>478</v>
      </c>
      <c r="D85" s="865" t="s">
        <v>479</v>
      </c>
      <c r="E85" s="883"/>
      <c r="F85" s="1321">
        <f>SUM(F86)</f>
        <v>2181402</v>
      </c>
    </row>
    <row r="86" spans="1:6" ht="33" customHeight="1">
      <c r="A86" s="853" t="s">
        <v>202</v>
      </c>
      <c r="B86" s="878" t="s">
        <v>475</v>
      </c>
      <c r="C86" s="879" t="s">
        <v>478</v>
      </c>
      <c r="D86" s="861" t="s">
        <v>483</v>
      </c>
      <c r="E86" s="885"/>
      <c r="F86" s="1320">
        <f>F87+F88</f>
        <v>2181402</v>
      </c>
    </row>
    <row r="87" spans="1:6" ht="63">
      <c r="A87" s="701" t="s">
        <v>154</v>
      </c>
      <c r="B87" s="762" t="s">
        <v>475</v>
      </c>
      <c r="C87" s="763" t="s">
        <v>478</v>
      </c>
      <c r="D87" s="758" t="s">
        <v>483</v>
      </c>
      <c r="E87" s="765" t="s">
        <v>149</v>
      </c>
      <c r="F87" s="1233">
        <v>1798762</v>
      </c>
    </row>
    <row r="88" spans="1:6" ht="31.5" customHeight="1">
      <c r="A88" s="132" t="s">
        <v>730</v>
      </c>
      <c r="B88" s="762" t="s">
        <v>475</v>
      </c>
      <c r="C88" s="763" t="s">
        <v>478</v>
      </c>
      <c r="D88" s="758" t="s">
        <v>483</v>
      </c>
      <c r="E88" s="765" t="s">
        <v>156</v>
      </c>
      <c r="F88" s="1233">
        <v>382640</v>
      </c>
    </row>
  </sheetData>
  <sheetProtection/>
  <mergeCells count="14">
    <mergeCell ref="B26:D26"/>
    <mergeCell ref="A9:F9"/>
    <mergeCell ref="A10:F10"/>
    <mergeCell ref="B13:D13"/>
    <mergeCell ref="B82:C82"/>
    <mergeCell ref="B83:C83"/>
    <mergeCell ref="A6:F6"/>
    <mergeCell ref="A8:F8"/>
    <mergeCell ref="A11:F11"/>
    <mergeCell ref="B1:F1"/>
    <mergeCell ref="A2:F2"/>
    <mergeCell ref="A3:F3"/>
    <mergeCell ref="A4:F4"/>
    <mergeCell ref="A5:F5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portrait" paperSize="9" scale="56" r:id="rId1"/>
  <rowBreaks count="2" manualBreakCount="2">
    <brk id="39" max="5" man="1"/>
    <brk id="60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45" sqref="A45:IV45"/>
    </sheetView>
  </sheetViews>
  <sheetFormatPr defaultColWidth="9.140625" defaultRowHeight="15"/>
  <cols>
    <col min="1" max="1" width="49.00390625" style="0" customWidth="1"/>
    <col min="2" max="2" width="5.421875" style="0" customWidth="1"/>
    <col min="3" max="3" width="3.7109375" style="0" customWidth="1"/>
    <col min="4" max="4" width="7.7109375" style="0" customWidth="1"/>
    <col min="5" max="5" width="6.28125" style="0" customWidth="1"/>
    <col min="6" max="6" width="15.7109375" style="0" customWidth="1"/>
    <col min="7" max="7" width="16.00390625" style="0" customWidth="1"/>
    <col min="10" max="10" width="7.7109375" style="0" customWidth="1"/>
  </cols>
  <sheetData>
    <row r="1" spans="2:7" ht="15">
      <c r="B1" s="1542" t="s">
        <v>721</v>
      </c>
      <c r="C1" s="1542"/>
      <c r="D1" s="1542"/>
      <c r="E1" s="1542"/>
      <c r="F1" s="1542"/>
      <c r="G1" s="1555"/>
    </row>
    <row r="2" spans="1:7" ht="18" customHeight="1">
      <c r="A2" s="1473" t="s">
        <v>886</v>
      </c>
      <c r="B2" s="1473"/>
      <c r="C2" s="1473"/>
      <c r="D2" s="1473"/>
      <c r="E2" s="1473"/>
      <c r="F2" s="1473"/>
      <c r="G2" s="1473"/>
    </row>
    <row r="3" spans="1:7" ht="15" customHeight="1">
      <c r="A3" s="1473" t="s">
        <v>1052</v>
      </c>
      <c r="B3" s="1473"/>
      <c r="C3" s="1473"/>
      <c r="D3" s="1473"/>
      <c r="E3" s="1473"/>
      <c r="F3" s="1473"/>
      <c r="G3" s="1473"/>
    </row>
    <row r="4" spans="1:7" ht="15.75" customHeight="1">
      <c r="A4" s="1474" t="s">
        <v>887</v>
      </c>
      <c r="B4" s="1474"/>
      <c r="C4" s="1474"/>
      <c r="D4" s="1474"/>
      <c r="E4" s="1474"/>
      <c r="F4" s="1474"/>
      <c r="G4" s="1474"/>
    </row>
    <row r="5" spans="1:10" ht="14.25" customHeight="1">
      <c r="A5" s="1474" t="s">
        <v>956</v>
      </c>
      <c r="B5" s="1474"/>
      <c r="C5" s="1474"/>
      <c r="D5" s="1474"/>
      <c r="E5" s="1474"/>
      <c r="F5" s="1474"/>
      <c r="G5" s="1474"/>
      <c r="H5" s="1399"/>
      <c r="I5" s="1399"/>
      <c r="J5" s="1364"/>
    </row>
    <row r="6" spans="1:6" ht="15">
      <c r="A6" t="s">
        <v>861</v>
      </c>
      <c r="D6" s="769"/>
      <c r="E6" s="769"/>
      <c r="F6" s="769"/>
    </row>
    <row r="7" spans="1:6" ht="15.75">
      <c r="A7" s="775"/>
      <c r="B7" s="776"/>
      <c r="C7" s="776"/>
      <c r="D7" s="776"/>
      <c r="E7" s="776"/>
      <c r="F7" s="776"/>
    </row>
    <row r="8" spans="1:10" s="20" customFormat="1" ht="15" customHeight="1">
      <c r="A8" s="1543" t="s">
        <v>715</v>
      </c>
      <c r="B8" s="1543"/>
      <c r="C8" s="1543"/>
      <c r="D8" s="1543"/>
      <c r="E8" s="1543"/>
      <c r="F8" s="1543"/>
      <c r="G8" s="1543"/>
      <c r="H8" s="1366"/>
      <c r="I8" s="1366"/>
      <c r="J8" s="1366"/>
    </row>
    <row r="9" spans="1:10" ht="30.75" customHeight="1">
      <c r="A9" s="1543" t="s">
        <v>888</v>
      </c>
      <c r="B9" s="1543"/>
      <c r="C9" s="1543"/>
      <c r="D9" s="1543"/>
      <c r="E9" s="1543"/>
      <c r="F9" s="1543"/>
      <c r="G9" s="1543"/>
      <c r="H9" s="1366"/>
      <c r="I9" s="1366"/>
      <c r="J9" s="1366"/>
    </row>
    <row r="10" spans="1:10" ht="30" customHeight="1">
      <c r="A10" s="1543" t="s">
        <v>1160</v>
      </c>
      <c r="B10" s="1543"/>
      <c r="C10" s="1543"/>
      <c r="D10" s="1543"/>
      <c r="E10" s="1543"/>
      <c r="F10" s="1543"/>
      <c r="G10" s="1543"/>
      <c r="H10" s="1366"/>
      <c r="I10" s="1366"/>
      <c r="J10" s="1366"/>
    </row>
    <row r="11" spans="1:10" ht="15.75">
      <c r="A11" s="1544"/>
      <c r="B11" s="1544"/>
      <c r="C11" s="1544"/>
      <c r="D11" s="1544"/>
      <c r="E11" s="1544"/>
      <c r="F11" s="1544"/>
      <c r="G11" s="1544"/>
      <c r="H11" s="1198"/>
      <c r="I11" s="1198"/>
      <c r="J11" s="1198"/>
    </row>
    <row r="12" spans="2:7" ht="13.5" customHeight="1">
      <c r="B12" s="1367"/>
      <c r="C12" s="1367"/>
      <c r="D12" s="1367"/>
      <c r="E12" s="1367"/>
      <c r="G12" s="1371" t="s">
        <v>435</v>
      </c>
    </row>
    <row r="13" spans="1:7" ht="63.75" customHeight="1">
      <c r="A13" s="810" t="s">
        <v>197</v>
      </c>
      <c r="B13" s="1548" t="s">
        <v>196</v>
      </c>
      <c r="C13" s="1549"/>
      <c r="D13" s="1550"/>
      <c r="E13" s="810" t="s">
        <v>143</v>
      </c>
      <c r="F13" s="811" t="s">
        <v>954</v>
      </c>
      <c r="G13" s="811" t="s">
        <v>966</v>
      </c>
    </row>
    <row r="14" spans="1:7" ht="18" customHeight="1">
      <c r="A14" s="1438" t="s">
        <v>477</v>
      </c>
      <c r="B14" s="1332"/>
      <c r="C14" s="1333"/>
      <c r="D14" s="1334"/>
      <c r="E14" s="1335"/>
      <c r="F14" s="1336">
        <f>SUM(F15+F22+F27+F36+F32+F41+F46+F58+F64+F54)</f>
        <v>2508773</v>
      </c>
      <c r="G14" s="1336">
        <f>SUM(G15+G22+G27+G36+G32+G41+G46+G58+G64+G54)</f>
        <v>2477550</v>
      </c>
    </row>
    <row r="15" spans="1:7" ht="82.5" customHeight="1">
      <c r="A15" s="812" t="s">
        <v>928</v>
      </c>
      <c r="B15" s="813" t="s">
        <v>198</v>
      </c>
      <c r="C15" s="814" t="s">
        <v>478</v>
      </c>
      <c r="D15" s="815" t="s">
        <v>479</v>
      </c>
      <c r="E15" s="816"/>
      <c r="F15" s="1229">
        <f>SUM(F16)</f>
        <v>652000</v>
      </c>
      <c r="G15" s="1229">
        <f>SUM(G16)</f>
        <v>652000</v>
      </c>
    </row>
    <row r="16" spans="1:7" ht="81" customHeight="1">
      <c r="A16" s="817" t="s">
        <v>929</v>
      </c>
      <c r="B16" s="818" t="s">
        <v>200</v>
      </c>
      <c r="C16" s="819" t="s">
        <v>478</v>
      </c>
      <c r="D16" s="820" t="s">
        <v>479</v>
      </c>
      <c r="E16" s="821"/>
      <c r="F16" s="1322">
        <f>SUM(F17+F20)</f>
        <v>652000</v>
      </c>
      <c r="G16" s="1322">
        <f>SUM(G17+G20)</f>
        <v>652000</v>
      </c>
    </row>
    <row r="17" spans="1:7" ht="30" customHeight="1">
      <c r="A17" s="822" t="s">
        <v>459</v>
      </c>
      <c r="B17" s="823" t="s">
        <v>200</v>
      </c>
      <c r="C17" s="824" t="s">
        <v>147</v>
      </c>
      <c r="D17" s="825" t="s">
        <v>479</v>
      </c>
      <c r="E17" s="826"/>
      <c r="F17" s="1232">
        <f>SUM(F19)</f>
        <v>600000</v>
      </c>
      <c r="G17" s="1348">
        <f>G18</f>
        <v>600000</v>
      </c>
    </row>
    <row r="18" spans="1:7" ht="68.25" customHeight="1">
      <c r="A18" s="664" t="s">
        <v>849</v>
      </c>
      <c r="B18" s="831" t="s">
        <v>200</v>
      </c>
      <c r="C18" s="832" t="s">
        <v>147</v>
      </c>
      <c r="D18" s="829" t="s">
        <v>820</v>
      </c>
      <c r="E18" s="833"/>
      <c r="F18" s="1040">
        <f>SUM(F19)</f>
        <v>600000</v>
      </c>
      <c r="G18" s="1040">
        <f>SUM(G19)</f>
        <v>600000</v>
      </c>
    </row>
    <row r="19" spans="1:7" ht="79.5" customHeight="1">
      <c r="A19" s="673" t="s">
        <v>154</v>
      </c>
      <c r="B19" s="750" t="s">
        <v>200</v>
      </c>
      <c r="C19" s="751" t="s">
        <v>147</v>
      </c>
      <c r="D19" s="748" t="s">
        <v>820</v>
      </c>
      <c r="E19" s="749" t="s">
        <v>149</v>
      </c>
      <c r="F19" s="1233">
        <v>600000</v>
      </c>
      <c r="G19" s="1233">
        <v>600000</v>
      </c>
    </row>
    <row r="20" spans="1:7" ht="33" customHeight="1">
      <c r="A20" s="929" t="s">
        <v>202</v>
      </c>
      <c r="B20" s="831" t="s">
        <v>200</v>
      </c>
      <c r="C20" s="832" t="s">
        <v>147</v>
      </c>
      <c r="D20" s="829" t="s">
        <v>483</v>
      </c>
      <c r="E20" s="830"/>
      <c r="F20" s="1320">
        <v>52000</v>
      </c>
      <c r="G20" s="1320">
        <v>52000</v>
      </c>
    </row>
    <row r="21" spans="1:7" ht="41.25" customHeight="1">
      <c r="A21" s="133" t="s">
        <v>730</v>
      </c>
      <c r="B21" s="750" t="s">
        <v>200</v>
      </c>
      <c r="C21" s="751" t="s">
        <v>147</v>
      </c>
      <c r="D21" s="748" t="s">
        <v>483</v>
      </c>
      <c r="E21" s="749" t="s">
        <v>156</v>
      </c>
      <c r="F21" s="1233">
        <v>52000</v>
      </c>
      <c r="G21" s="1233">
        <v>52000</v>
      </c>
    </row>
    <row r="22" spans="1:7" ht="110.25">
      <c r="A22" s="678" t="s">
        <v>912</v>
      </c>
      <c r="B22" s="891" t="s">
        <v>212</v>
      </c>
      <c r="C22" s="814" t="s">
        <v>478</v>
      </c>
      <c r="D22" s="815" t="s">
        <v>479</v>
      </c>
      <c r="E22" s="1060"/>
      <c r="F22" s="1229">
        <f aca="true" t="shared" si="0" ref="F22:G25">SUM(F23)</f>
        <v>50000</v>
      </c>
      <c r="G22" s="1229">
        <f t="shared" si="0"/>
        <v>50000</v>
      </c>
    </row>
    <row r="23" spans="1:7" ht="145.5" customHeight="1">
      <c r="A23" s="834" t="s">
        <v>913</v>
      </c>
      <c r="B23" s="863" t="s">
        <v>213</v>
      </c>
      <c r="C23" s="864" t="s">
        <v>478</v>
      </c>
      <c r="D23" s="865" t="s">
        <v>479</v>
      </c>
      <c r="E23" s="921"/>
      <c r="F23" s="1321">
        <f t="shared" si="0"/>
        <v>50000</v>
      </c>
      <c r="G23" s="1321">
        <f t="shared" si="0"/>
        <v>50000</v>
      </c>
    </row>
    <row r="24" spans="1:7" ht="78.75">
      <c r="A24" s="839" t="s">
        <v>914</v>
      </c>
      <c r="B24" s="872" t="s">
        <v>213</v>
      </c>
      <c r="C24" s="873" t="s">
        <v>147</v>
      </c>
      <c r="D24" s="869" t="s">
        <v>479</v>
      </c>
      <c r="E24" s="922"/>
      <c r="F24" s="1230">
        <f t="shared" si="0"/>
        <v>50000</v>
      </c>
      <c r="G24" s="1230">
        <f t="shared" si="0"/>
        <v>50000</v>
      </c>
    </row>
    <row r="25" spans="1:7" ht="15.75">
      <c r="A25" s="1264" t="s">
        <v>215</v>
      </c>
      <c r="B25" s="878" t="s">
        <v>213</v>
      </c>
      <c r="C25" s="879" t="s">
        <v>147</v>
      </c>
      <c r="D25" s="861" t="s">
        <v>826</v>
      </c>
      <c r="E25" s="833"/>
      <c r="F25" s="1320">
        <f t="shared" si="0"/>
        <v>50000</v>
      </c>
      <c r="G25" s="1320">
        <f t="shared" si="0"/>
        <v>50000</v>
      </c>
    </row>
    <row r="26" spans="1:7" ht="31.5">
      <c r="A26" s="133" t="s">
        <v>730</v>
      </c>
      <c r="B26" s="762" t="s">
        <v>213</v>
      </c>
      <c r="C26" s="763" t="s">
        <v>147</v>
      </c>
      <c r="D26" s="758" t="s">
        <v>826</v>
      </c>
      <c r="E26" s="768" t="s">
        <v>156</v>
      </c>
      <c r="F26" s="1233">
        <v>50000</v>
      </c>
      <c r="G26" s="1233">
        <v>50000</v>
      </c>
    </row>
    <row r="27" spans="1:7" ht="78.75">
      <c r="A27" s="678" t="s">
        <v>934</v>
      </c>
      <c r="B27" s="874" t="s">
        <v>606</v>
      </c>
      <c r="C27" s="875" t="s">
        <v>478</v>
      </c>
      <c r="D27" s="876" t="s">
        <v>479</v>
      </c>
      <c r="E27" s="1060"/>
      <c r="F27" s="1329">
        <f aca="true" t="shared" si="1" ref="F27:G30">SUM(F28)</f>
        <v>148229</v>
      </c>
      <c r="G27" s="1329">
        <f t="shared" si="1"/>
        <v>50000</v>
      </c>
    </row>
    <row r="28" spans="1:7" ht="110.25">
      <c r="A28" s="862" t="s">
        <v>911</v>
      </c>
      <c r="B28" s="863" t="s">
        <v>607</v>
      </c>
      <c r="C28" s="864" t="s">
        <v>478</v>
      </c>
      <c r="D28" s="865" t="s">
        <v>479</v>
      </c>
      <c r="E28" s="921"/>
      <c r="F28" s="1321">
        <f t="shared" si="1"/>
        <v>148229</v>
      </c>
      <c r="G28" s="1321">
        <f t="shared" si="1"/>
        <v>50000</v>
      </c>
    </row>
    <row r="29" spans="1:7" ht="78.75">
      <c r="A29" s="866" t="s">
        <v>470</v>
      </c>
      <c r="B29" s="872" t="s">
        <v>607</v>
      </c>
      <c r="C29" s="873" t="s">
        <v>147</v>
      </c>
      <c r="D29" s="869" t="s">
        <v>479</v>
      </c>
      <c r="E29" s="922"/>
      <c r="F29" s="1230">
        <f t="shared" si="1"/>
        <v>148229</v>
      </c>
      <c r="G29" s="1230">
        <f t="shared" si="1"/>
        <v>50000</v>
      </c>
    </row>
    <row r="30" spans="1:7" ht="31.5">
      <c r="A30" s="853" t="s">
        <v>224</v>
      </c>
      <c r="B30" s="878" t="s">
        <v>607</v>
      </c>
      <c r="C30" s="879" t="s">
        <v>147</v>
      </c>
      <c r="D30" s="861" t="s">
        <v>608</v>
      </c>
      <c r="E30" s="833"/>
      <c r="F30" s="1320">
        <f t="shared" si="1"/>
        <v>148229</v>
      </c>
      <c r="G30" s="1320">
        <f t="shared" si="1"/>
        <v>50000</v>
      </c>
    </row>
    <row r="31" spans="1:7" ht="31.5">
      <c r="A31" s="133" t="s">
        <v>730</v>
      </c>
      <c r="B31" s="762" t="s">
        <v>607</v>
      </c>
      <c r="C31" s="763" t="s">
        <v>147</v>
      </c>
      <c r="D31" s="758" t="s">
        <v>608</v>
      </c>
      <c r="E31" s="768" t="s">
        <v>156</v>
      </c>
      <c r="F31" s="654">
        <v>148229</v>
      </c>
      <c r="G31" s="1233">
        <v>50000</v>
      </c>
    </row>
    <row r="32" spans="1:7" ht="33.75" customHeight="1">
      <c r="A32" s="915" t="s">
        <v>230</v>
      </c>
      <c r="B32" s="874" t="s">
        <v>697</v>
      </c>
      <c r="C32" s="875" t="s">
        <v>478</v>
      </c>
      <c r="D32" s="876" t="s">
        <v>479</v>
      </c>
      <c r="E32" s="882"/>
      <c r="F32" s="1229">
        <f aca="true" t="shared" si="2" ref="F32:G34">SUM(F33)</f>
        <v>400000</v>
      </c>
      <c r="G32" s="1229">
        <f t="shared" si="2"/>
        <v>300000</v>
      </c>
    </row>
    <row r="33" spans="1:7" ht="15.75">
      <c r="A33" s="862" t="s">
        <v>232</v>
      </c>
      <c r="B33" s="863" t="s">
        <v>231</v>
      </c>
      <c r="C33" s="864" t="s">
        <v>478</v>
      </c>
      <c r="D33" s="865" t="s">
        <v>479</v>
      </c>
      <c r="E33" s="883"/>
      <c r="F33" s="1321">
        <f t="shared" si="2"/>
        <v>400000</v>
      </c>
      <c r="G33" s="1321">
        <f t="shared" si="2"/>
        <v>300000</v>
      </c>
    </row>
    <row r="34" spans="1:7" ht="34.5" customHeight="1">
      <c r="A34" s="853" t="s">
        <v>206</v>
      </c>
      <c r="B34" s="878" t="s">
        <v>231</v>
      </c>
      <c r="C34" s="879" t="s">
        <v>478</v>
      </c>
      <c r="D34" s="861" t="s">
        <v>499</v>
      </c>
      <c r="E34" s="885"/>
      <c r="F34" s="1320">
        <f t="shared" si="2"/>
        <v>400000</v>
      </c>
      <c r="G34" s="1320">
        <f t="shared" si="2"/>
        <v>300000</v>
      </c>
    </row>
    <row r="35" spans="1:7" ht="83.25" customHeight="1">
      <c r="A35" s="701" t="s">
        <v>154</v>
      </c>
      <c r="B35" s="762" t="s">
        <v>231</v>
      </c>
      <c r="C35" s="763" t="s">
        <v>478</v>
      </c>
      <c r="D35" s="758" t="s">
        <v>499</v>
      </c>
      <c r="E35" s="765" t="s">
        <v>149</v>
      </c>
      <c r="F35" s="1233">
        <v>400000</v>
      </c>
      <c r="G35" s="1233">
        <v>300000</v>
      </c>
    </row>
    <row r="36" spans="1:7" ht="31.5">
      <c r="A36" s="915" t="s">
        <v>234</v>
      </c>
      <c r="B36" s="874" t="s">
        <v>233</v>
      </c>
      <c r="C36" s="875" t="s">
        <v>478</v>
      </c>
      <c r="D36" s="876" t="s">
        <v>479</v>
      </c>
      <c r="E36" s="882"/>
      <c r="F36" s="1229">
        <f>SUM(F37)</f>
        <v>397884</v>
      </c>
      <c r="G36" s="1229">
        <f>SUM(G37)</f>
        <v>384952</v>
      </c>
    </row>
    <row r="37" spans="1:7" ht="31.5">
      <c r="A37" s="862" t="s">
        <v>236</v>
      </c>
      <c r="B37" s="863" t="s">
        <v>235</v>
      </c>
      <c r="C37" s="864" t="s">
        <v>478</v>
      </c>
      <c r="D37" s="865" t="s">
        <v>479</v>
      </c>
      <c r="E37" s="883"/>
      <c r="F37" s="1321">
        <f>SUM(F38)</f>
        <v>397884</v>
      </c>
      <c r="G37" s="1321">
        <f>SUM(G38)</f>
        <v>384952</v>
      </c>
    </row>
    <row r="38" spans="1:7" ht="31.5">
      <c r="A38" s="853" t="s">
        <v>206</v>
      </c>
      <c r="B38" s="878" t="s">
        <v>235</v>
      </c>
      <c r="C38" s="879" t="s">
        <v>478</v>
      </c>
      <c r="D38" s="861" t="s">
        <v>499</v>
      </c>
      <c r="E38" s="885"/>
      <c r="F38" s="1320">
        <f>SUM(F39:F40)</f>
        <v>397884</v>
      </c>
      <c r="G38" s="1320">
        <f>SUM(G39:G40)</f>
        <v>384952</v>
      </c>
    </row>
    <row r="39" spans="1:7" ht="82.5" customHeight="1">
      <c r="A39" s="701" t="s">
        <v>154</v>
      </c>
      <c r="B39" s="762" t="s">
        <v>235</v>
      </c>
      <c r="C39" s="763" t="s">
        <v>478</v>
      </c>
      <c r="D39" s="758" t="s">
        <v>499</v>
      </c>
      <c r="E39" s="765" t="s">
        <v>149</v>
      </c>
      <c r="F39" s="1233">
        <v>377884</v>
      </c>
      <c r="G39" s="1233">
        <v>364952</v>
      </c>
    </row>
    <row r="40" spans="1:7" ht="15.75">
      <c r="A40" s="701" t="s">
        <v>157</v>
      </c>
      <c r="B40" s="762" t="s">
        <v>235</v>
      </c>
      <c r="C40" s="763" t="s">
        <v>478</v>
      </c>
      <c r="D40" s="758" t="s">
        <v>499</v>
      </c>
      <c r="E40" s="765" t="s">
        <v>158</v>
      </c>
      <c r="F40" s="1233">
        <v>20000</v>
      </c>
      <c r="G40" s="1233">
        <v>20000</v>
      </c>
    </row>
    <row r="41" spans="1:7" ht="47.25">
      <c r="A41" s="915" t="s">
        <v>238</v>
      </c>
      <c r="B41" s="874" t="s">
        <v>237</v>
      </c>
      <c r="C41" s="875" t="s">
        <v>478</v>
      </c>
      <c r="D41" s="876" t="s">
        <v>479</v>
      </c>
      <c r="E41" s="882"/>
      <c r="F41" s="1229">
        <f aca="true" t="shared" si="3" ref="F41:G43">SUM(F42)</f>
        <v>2500</v>
      </c>
      <c r="G41" s="1229">
        <f t="shared" si="3"/>
        <v>2500</v>
      </c>
    </row>
    <row r="42" spans="1:7" ht="47.25">
      <c r="A42" s="862" t="s">
        <v>874</v>
      </c>
      <c r="B42" s="863" t="s">
        <v>239</v>
      </c>
      <c r="C42" s="864" t="s">
        <v>478</v>
      </c>
      <c r="D42" s="865" t="s">
        <v>479</v>
      </c>
      <c r="E42" s="883"/>
      <c r="F42" s="1321">
        <f t="shared" si="3"/>
        <v>2500</v>
      </c>
      <c r="G42" s="1321">
        <f t="shared" si="3"/>
        <v>2500</v>
      </c>
    </row>
    <row r="43" spans="1:7" ht="31.5">
      <c r="A43" s="853" t="s">
        <v>241</v>
      </c>
      <c r="B43" s="878" t="s">
        <v>239</v>
      </c>
      <c r="C43" s="879" t="s">
        <v>478</v>
      </c>
      <c r="D43" s="861" t="s">
        <v>706</v>
      </c>
      <c r="E43" s="885"/>
      <c r="F43" s="1320">
        <f t="shared" si="3"/>
        <v>2500</v>
      </c>
      <c r="G43" s="1320">
        <f t="shared" si="3"/>
        <v>2500</v>
      </c>
    </row>
    <row r="44" spans="1:7" ht="31.5">
      <c r="A44" s="133" t="s">
        <v>730</v>
      </c>
      <c r="B44" s="762" t="s">
        <v>239</v>
      </c>
      <c r="C44" s="763" t="s">
        <v>478</v>
      </c>
      <c r="D44" s="758" t="s">
        <v>706</v>
      </c>
      <c r="E44" s="765" t="s">
        <v>156</v>
      </c>
      <c r="F44" s="1233">
        <v>2500</v>
      </c>
      <c r="G44" s="1233">
        <v>2500</v>
      </c>
    </row>
    <row r="45" spans="1:7" ht="15.75" hidden="1">
      <c r="A45" s="701" t="s">
        <v>157</v>
      </c>
      <c r="B45" s="762" t="s">
        <v>239</v>
      </c>
      <c r="C45" s="763" t="s">
        <v>478</v>
      </c>
      <c r="D45" s="758" t="s">
        <v>706</v>
      </c>
      <c r="E45" s="765" t="s">
        <v>158</v>
      </c>
      <c r="F45" s="1233"/>
      <c r="G45" s="1233"/>
    </row>
    <row r="46" spans="1:7" ht="31.5">
      <c r="A46" s="923" t="s">
        <v>243</v>
      </c>
      <c r="B46" s="874" t="s">
        <v>242</v>
      </c>
      <c r="C46" s="875" t="s">
        <v>478</v>
      </c>
      <c r="D46" s="876" t="s">
        <v>479</v>
      </c>
      <c r="E46" s="882"/>
      <c r="F46" s="1229">
        <f>SUM(F47+F52)</f>
        <v>138518</v>
      </c>
      <c r="G46" s="1229">
        <f>SUM(G47+G52)</f>
        <v>185908</v>
      </c>
    </row>
    <row r="47" spans="1:7" ht="31.5">
      <c r="A47" s="924" t="s">
        <v>245</v>
      </c>
      <c r="B47" s="925" t="s">
        <v>244</v>
      </c>
      <c r="C47" s="926" t="s">
        <v>478</v>
      </c>
      <c r="D47" s="927" t="s">
        <v>479</v>
      </c>
      <c r="E47" s="928"/>
      <c r="F47" s="1330">
        <f>SUM(F48+F50)</f>
        <v>95188</v>
      </c>
      <c r="G47" s="1330">
        <f>G49+G50</f>
        <v>98746</v>
      </c>
    </row>
    <row r="48" spans="1:7" ht="47.25">
      <c r="A48" s="929" t="s">
        <v>247</v>
      </c>
      <c r="B48" s="878" t="s">
        <v>244</v>
      </c>
      <c r="C48" s="879" t="s">
        <v>478</v>
      </c>
      <c r="D48" s="861" t="s">
        <v>707</v>
      </c>
      <c r="E48" s="885"/>
      <c r="F48" s="1320">
        <f>F49</f>
        <v>90188</v>
      </c>
      <c r="G48" s="1320">
        <f>G49</f>
        <v>93746</v>
      </c>
    </row>
    <row r="49" spans="1:7" ht="80.25" customHeight="1">
      <c r="A49" s="701" t="s">
        <v>154</v>
      </c>
      <c r="B49" s="762" t="s">
        <v>244</v>
      </c>
      <c r="C49" s="763" t="s">
        <v>478</v>
      </c>
      <c r="D49" s="758" t="s">
        <v>707</v>
      </c>
      <c r="E49" s="765" t="s">
        <v>149</v>
      </c>
      <c r="F49" s="1233">
        <v>90188</v>
      </c>
      <c r="G49" s="1233">
        <v>93746</v>
      </c>
    </row>
    <row r="50" spans="1:7" ht="31.5">
      <c r="A50" s="929" t="s">
        <v>354</v>
      </c>
      <c r="B50" s="878" t="s">
        <v>244</v>
      </c>
      <c r="C50" s="879" t="s">
        <v>478</v>
      </c>
      <c r="D50" s="861" t="s">
        <v>708</v>
      </c>
      <c r="E50" s="885"/>
      <c r="F50" s="1320">
        <f>SUM(F51)</f>
        <v>5000</v>
      </c>
      <c r="G50" s="1320">
        <f>SUM(G51)</f>
        <v>5000</v>
      </c>
    </row>
    <row r="51" spans="1:7" ht="31.5">
      <c r="A51" s="133" t="s">
        <v>730</v>
      </c>
      <c r="B51" s="762" t="s">
        <v>244</v>
      </c>
      <c r="C51" s="763" t="s">
        <v>478</v>
      </c>
      <c r="D51" s="758" t="s">
        <v>708</v>
      </c>
      <c r="E51" s="765" t="s">
        <v>156</v>
      </c>
      <c r="F51" s="1233">
        <v>5000</v>
      </c>
      <c r="G51" s="1233">
        <v>5000</v>
      </c>
    </row>
    <row r="52" spans="1:7" ht="31.5">
      <c r="A52" s="1339" t="s">
        <v>185</v>
      </c>
      <c r="B52" s="878" t="s">
        <v>840</v>
      </c>
      <c r="C52" s="879" t="s">
        <v>478</v>
      </c>
      <c r="D52" s="861" t="s">
        <v>842</v>
      </c>
      <c r="E52" s="885"/>
      <c r="F52" s="1320">
        <v>43330</v>
      </c>
      <c r="G52" s="1320">
        <v>87162</v>
      </c>
    </row>
    <row r="53" spans="1:7" ht="31.5">
      <c r="A53" s="133" t="s">
        <v>186</v>
      </c>
      <c r="B53" s="762" t="s">
        <v>840</v>
      </c>
      <c r="C53" s="763" t="s">
        <v>478</v>
      </c>
      <c r="D53" s="758" t="s">
        <v>842</v>
      </c>
      <c r="E53" s="765" t="s">
        <v>187</v>
      </c>
      <c r="F53" s="1233">
        <v>43330</v>
      </c>
      <c r="G53" s="1233">
        <v>87162</v>
      </c>
    </row>
    <row r="54" spans="1:7" ht="31.5" customHeight="1">
      <c r="A54" s="915" t="s">
        <v>1057</v>
      </c>
      <c r="B54" s="1556" t="s">
        <v>1062</v>
      </c>
      <c r="C54" s="1557"/>
      <c r="D54" s="1558"/>
      <c r="E54" s="882"/>
      <c r="F54" s="1229">
        <v>2000</v>
      </c>
      <c r="G54" s="1229">
        <v>2000</v>
      </c>
    </row>
    <row r="55" spans="1:7" ht="15.75">
      <c r="A55" s="1345" t="s">
        <v>1058</v>
      </c>
      <c r="B55" s="1559" t="s">
        <v>1061</v>
      </c>
      <c r="C55" s="1560"/>
      <c r="D55" s="1561"/>
      <c r="E55" s="883"/>
      <c r="F55" s="1321">
        <v>2000</v>
      </c>
      <c r="G55" s="1321">
        <v>2000</v>
      </c>
    </row>
    <row r="56" spans="1:7" ht="15.75" customHeight="1">
      <c r="A56" s="664" t="s">
        <v>1060</v>
      </c>
      <c r="B56" s="1551" t="s">
        <v>1063</v>
      </c>
      <c r="C56" s="1553"/>
      <c r="D56" s="1352" t="s">
        <v>1064</v>
      </c>
      <c r="E56" s="1350"/>
      <c r="F56" s="1320">
        <v>2000</v>
      </c>
      <c r="G56" s="1320">
        <v>2000</v>
      </c>
    </row>
    <row r="57" spans="1:7" ht="15.75" customHeight="1">
      <c r="A57" s="665" t="s">
        <v>157</v>
      </c>
      <c r="B57" s="1510" t="s">
        <v>1063</v>
      </c>
      <c r="C57" s="1554"/>
      <c r="D57" s="758" t="s">
        <v>1064</v>
      </c>
      <c r="E57" s="1351" t="s">
        <v>158</v>
      </c>
      <c r="F57" s="1233">
        <v>2000</v>
      </c>
      <c r="G57" s="1233">
        <v>2000</v>
      </c>
    </row>
    <row r="58" spans="1:7" ht="47.25">
      <c r="A58" s="915" t="s">
        <v>473</v>
      </c>
      <c r="B58" s="874" t="s">
        <v>709</v>
      </c>
      <c r="C58" s="875" t="s">
        <v>478</v>
      </c>
      <c r="D58" s="876" t="s">
        <v>479</v>
      </c>
      <c r="E58" s="882"/>
      <c r="F58" s="1229">
        <f>SUM(F59)</f>
        <v>657177</v>
      </c>
      <c r="G58" s="1229">
        <f>SUM(G59)</f>
        <v>731000</v>
      </c>
    </row>
    <row r="59" spans="1:7" ht="47.25">
      <c r="A59" s="862" t="s">
        <v>474</v>
      </c>
      <c r="B59" s="863" t="s">
        <v>475</v>
      </c>
      <c r="C59" s="864" t="s">
        <v>478</v>
      </c>
      <c r="D59" s="865" t="s">
        <v>479</v>
      </c>
      <c r="E59" s="883"/>
      <c r="F59" s="1321">
        <f>SUM(F60)</f>
        <v>657177</v>
      </c>
      <c r="G59" s="1321">
        <f>SUM(G60)</f>
        <v>731000</v>
      </c>
    </row>
    <row r="60" spans="1:7" ht="31.5">
      <c r="A60" s="853" t="s">
        <v>202</v>
      </c>
      <c r="B60" s="878" t="s">
        <v>475</v>
      </c>
      <c r="C60" s="879" t="s">
        <v>478</v>
      </c>
      <c r="D60" s="861" t="s">
        <v>483</v>
      </c>
      <c r="E60" s="885"/>
      <c r="F60" s="1320">
        <f>SUM(F62:F63:F61)</f>
        <v>657177</v>
      </c>
      <c r="G60" s="1320">
        <f>SUM(G61:G62,G63)</f>
        <v>731000</v>
      </c>
    </row>
    <row r="61" spans="1:7" ht="81.75" customHeight="1">
      <c r="A61" s="701" t="s">
        <v>154</v>
      </c>
      <c r="B61" s="762" t="s">
        <v>475</v>
      </c>
      <c r="C61" s="763" t="s">
        <v>478</v>
      </c>
      <c r="D61" s="758" t="s">
        <v>483</v>
      </c>
      <c r="E61" s="765" t="s">
        <v>149</v>
      </c>
      <c r="F61" s="1233">
        <v>626177</v>
      </c>
      <c r="G61" s="1233">
        <v>700000</v>
      </c>
    </row>
    <row r="62" spans="1:7" ht="31.5">
      <c r="A62" s="133" t="s">
        <v>730</v>
      </c>
      <c r="B62" s="762" t="s">
        <v>475</v>
      </c>
      <c r="C62" s="763" t="s">
        <v>478</v>
      </c>
      <c r="D62" s="758" t="s">
        <v>483</v>
      </c>
      <c r="E62" s="765" t="s">
        <v>156</v>
      </c>
      <c r="F62" s="1233">
        <v>30000</v>
      </c>
      <c r="G62" s="1233">
        <v>30000</v>
      </c>
    </row>
    <row r="63" spans="1:7" ht="15.75">
      <c r="A63" s="1433" t="s">
        <v>157</v>
      </c>
      <c r="B63" s="762" t="s">
        <v>475</v>
      </c>
      <c r="C63" s="763" t="s">
        <v>478</v>
      </c>
      <c r="D63" s="758" t="s">
        <v>483</v>
      </c>
      <c r="E63" s="765" t="s">
        <v>158</v>
      </c>
      <c r="F63" s="1233">
        <v>1000</v>
      </c>
      <c r="G63" s="1233">
        <v>1000</v>
      </c>
    </row>
    <row r="64" spans="1:7" ht="15.75">
      <c r="A64" s="1433" t="s">
        <v>416</v>
      </c>
      <c r="B64" s="762"/>
      <c r="C64" s="763"/>
      <c r="D64" s="758"/>
      <c r="E64" s="765"/>
      <c r="F64" s="656">
        <v>60465</v>
      </c>
      <c r="G64" s="1233">
        <v>119190</v>
      </c>
    </row>
  </sheetData>
  <sheetProtection/>
  <mergeCells count="14">
    <mergeCell ref="B1:G1"/>
    <mergeCell ref="A2:G2"/>
    <mergeCell ref="A3:G3"/>
    <mergeCell ref="A4:G4"/>
    <mergeCell ref="B54:D54"/>
    <mergeCell ref="B55:D55"/>
    <mergeCell ref="B56:C56"/>
    <mergeCell ref="B57:C57"/>
    <mergeCell ref="A5:G5"/>
    <mergeCell ref="A8:G8"/>
    <mergeCell ref="A9:G9"/>
    <mergeCell ref="A10:G10"/>
    <mergeCell ref="A11:G11"/>
    <mergeCell ref="B13:D1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9.140625" style="107" customWidth="1"/>
    <col min="2" max="2" width="78.140625" style="107" customWidth="1"/>
    <col min="3" max="3" width="15.00390625" style="112" customWidth="1"/>
    <col min="4" max="4" width="12.8515625" style="107" customWidth="1"/>
    <col min="5" max="16384" width="9.140625" style="107" customWidth="1"/>
  </cols>
  <sheetData>
    <row r="1" spans="1:8" s="1398" customFormat="1" ht="15.75" customHeight="1">
      <c r="A1" s="1478" t="s">
        <v>723</v>
      </c>
      <c r="B1" s="1478"/>
      <c r="C1" s="1478"/>
      <c r="D1" s="1563"/>
      <c r="E1" s="1396"/>
      <c r="F1" s="1396"/>
      <c r="G1" s="1396"/>
      <c r="H1" s="1397"/>
    </row>
    <row r="2" spans="1:8" s="1398" customFormat="1" ht="15.75" customHeight="1">
      <c r="A2" s="1478" t="s">
        <v>863</v>
      </c>
      <c r="B2" s="1478"/>
      <c r="C2" s="1478"/>
      <c r="D2" s="1563"/>
      <c r="E2" s="1396"/>
      <c r="F2" s="1396"/>
      <c r="G2" s="1396"/>
      <c r="H2" s="1397"/>
    </row>
    <row r="3" spans="1:8" s="1398" customFormat="1" ht="15.75" customHeight="1">
      <c r="A3" s="1478" t="s">
        <v>1052</v>
      </c>
      <c r="B3" s="1478"/>
      <c r="C3" s="1478"/>
      <c r="D3" s="1563"/>
      <c r="E3" s="1396"/>
      <c r="F3" s="1396"/>
      <c r="G3" s="1396"/>
      <c r="H3" s="1397"/>
    </row>
    <row r="4" spans="1:8" s="1401" customFormat="1" ht="16.5" customHeight="1">
      <c r="A4" s="1475" t="s">
        <v>864</v>
      </c>
      <c r="B4" s="1475"/>
      <c r="C4" s="1475"/>
      <c r="D4" s="1563"/>
      <c r="E4" s="1399"/>
      <c r="F4" s="1399"/>
      <c r="G4" s="1399"/>
      <c r="H4" s="1400"/>
    </row>
    <row r="5" spans="1:8" s="1401" customFormat="1" ht="16.5" customHeight="1">
      <c r="A5" s="1475" t="s">
        <v>956</v>
      </c>
      <c r="B5" s="1475"/>
      <c r="C5" s="1475"/>
      <c r="D5" s="1475"/>
      <c r="E5" s="1403"/>
      <c r="F5" s="1403"/>
      <c r="G5" s="1403"/>
      <c r="H5" s="1403"/>
    </row>
    <row r="6" spans="1:4" ht="15">
      <c r="A6" s="1562" t="s">
        <v>1148</v>
      </c>
      <c r="B6" s="1562"/>
      <c r="C6" s="1562"/>
      <c r="D6" s="1562"/>
    </row>
    <row r="7" spans="1:3" ht="15">
      <c r="A7" s="807"/>
      <c r="B7" s="807"/>
      <c r="C7" s="938"/>
    </row>
    <row r="8" spans="1:3" ht="16.5" customHeight="1">
      <c r="A8" s="1531" t="s">
        <v>889</v>
      </c>
      <c r="B8" s="1531"/>
      <c r="C8" s="1531"/>
    </row>
    <row r="9" spans="1:3" ht="17.25" customHeight="1">
      <c r="A9" s="1530" t="s">
        <v>967</v>
      </c>
      <c r="B9" s="1530"/>
      <c r="C9" s="1530"/>
    </row>
    <row r="10" spans="1:3" ht="18.75">
      <c r="A10" s="110"/>
      <c r="B10" s="111"/>
      <c r="C10" s="938"/>
    </row>
    <row r="11" spans="1:3" ht="15.75">
      <c r="A11" s="110"/>
      <c r="B11" s="113"/>
      <c r="C11" s="938"/>
    </row>
    <row r="12" spans="1:3" ht="18.75">
      <c r="A12" s="807"/>
      <c r="B12" s="114" t="s">
        <v>44</v>
      </c>
      <c r="C12" s="938"/>
    </row>
    <row r="13" spans="1:4" ht="15.75">
      <c r="A13" s="115"/>
      <c r="B13" s="807"/>
      <c r="C13" s="116"/>
      <c r="D13" s="116" t="s">
        <v>435</v>
      </c>
    </row>
    <row r="14" spans="1:4" ht="63" customHeight="1">
      <c r="A14" s="117" t="s">
        <v>45</v>
      </c>
      <c r="B14" s="117" t="s">
        <v>46</v>
      </c>
      <c r="C14" s="122" t="s">
        <v>968</v>
      </c>
      <c r="D14" s="1142" t="s">
        <v>1000</v>
      </c>
    </row>
    <row r="15" spans="1:4" ht="15.75">
      <c r="A15" s="117">
        <v>1</v>
      </c>
      <c r="B15" s="118" t="s">
        <v>47</v>
      </c>
      <c r="C15" s="122" t="s">
        <v>48</v>
      </c>
      <c r="D15" s="1144"/>
    </row>
    <row r="16" spans="1:4" ht="31.5">
      <c r="A16" s="117">
        <v>2</v>
      </c>
      <c r="B16" s="118" t="s">
        <v>1129</v>
      </c>
      <c r="C16" s="122" t="s">
        <v>48</v>
      </c>
      <c r="D16" s="1353"/>
    </row>
    <row r="17" spans="1:4" ht="15.75">
      <c r="A17" s="117"/>
      <c r="B17" s="658" t="s">
        <v>1002</v>
      </c>
      <c r="C17" s="122" t="s">
        <v>48</v>
      </c>
      <c r="D17" s="1353"/>
    </row>
    <row r="18" spans="1:4" ht="15.75">
      <c r="A18" s="117">
        <v>3</v>
      </c>
      <c r="B18" s="118" t="s">
        <v>50</v>
      </c>
      <c r="C18" s="122" t="s">
        <v>48</v>
      </c>
      <c r="D18" s="1144"/>
    </row>
    <row r="19" spans="1:4" ht="15.75">
      <c r="A19" s="117"/>
      <c r="B19" s="118" t="s">
        <v>51</v>
      </c>
      <c r="C19" s="122" t="s">
        <v>48</v>
      </c>
      <c r="D19" s="1144"/>
    </row>
    <row r="20" spans="1:3" ht="15.75">
      <c r="A20" s="115"/>
      <c r="B20" s="807"/>
      <c r="C20" s="938"/>
    </row>
    <row r="21" spans="1:3" ht="15.75">
      <c r="A21" s="115"/>
      <c r="B21" s="936"/>
      <c r="C21" s="937"/>
    </row>
    <row r="22" spans="1:3" ht="15.75">
      <c r="A22" s="115"/>
      <c r="B22" s="120" t="s">
        <v>52</v>
      </c>
      <c r="C22" s="937"/>
    </row>
    <row r="23" spans="1:3" ht="18.75">
      <c r="A23" s="114"/>
      <c r="B23" s="936"/>
      <c r="C23" s="937"/>
    </row>
    <row r="24" spans="1:3" ht="15.75">
      <c r="A24" s="115"/>
      <c r="B24" s="936"/>
      <c r="C24" s="937"/>
    </row>
    <row r="25" spans="1:3" ht="69" customHeight="1">
      <c r="A25" s="117" t="s">
        <v>45</v>
      </c>
      <c r="B25" s="117" t="s">
        <v>46</v>
      </c>
      <c r="C25" s="122" t="s">
        <v>862</v>
      </c>
    </row>
    <row r="26" spans="1:3" ht="15.75">
      <c r="A26" s="117">
        <v>1</v>
      </c>
      <c r="B26" s="118" t="s">
        <v>47</v>
      </c>
      <c r="C26" s="122"/>
    </row>
    <row r="27" spans="1:3" ht="31.5">
      <c r="A27" s="117">
        <v>2</v>
      </c>
      <c r="B27" s="118" t="s">
        <v>1129</v>
      </c>
      <c r="C27" s="117">
        <v>0</v>
      </c>
    </row>
    <row r="28" spans="1:3" ht="15.75">
      <c r="A28" s="117"/>
      <c r="B28" s="658" t="s">
        <v>1002</v>
      </c>
      <c r="C28" s="117"/>
    </row>
    <row r="29" spans="1:3" ht="15.75">
      <c r="A29" s="117">
        <v>3</v>
      </c>
      <c r="B29" s="118" t="s">
        <v>50</v>
      </c>
      <c r="C29" s="122"/>
    </row>
    <row r="30" spans="1:3" ht="15.75">
      <c r="A30" s="117"/>
      <c r="B30" s="118" t="s">
        <v>51</v>
      </c>
      <c r="C30" s="935">
        <f>+C27</f>
        <v>0</v>
      </c>
    </row>
    <row r="31" ht="15.75">
      <c r="A31" s="120"/>
    </row>
  </sheetData>
  <sheetProtection/>
  <mergeCells count="8">
    <mergeCell ref="A9:C9"/>
    <mergeCell ref="A6:D6"/>
    <mergeCell ref="A5:D5"/>
    <mergeCell ref="A1:D1"/>
    <mergeCell ref="A2:D2"/>
    <mergeCell ref="A3:D3"/>
    <mergeCell ref="A4:D4"/>
    <mergeCell ref="A8:C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9.421875" style="107" customWidth="1"/>
    <col min="2" max="2" width="51.421875" style="107" customWidth="1"/>
    <col min="3" max="3" width="11.28125" style="112" customWidth="1"/>
    <col min="4" max="4" width="12.28125" style="107" customWidth="1"/>
    <col min="5" max="5" width="11.57421875" style="107" customWidth="1"/>
    <col min="6" max="6" width="12.28125" style="107" customWidth="1"/>
    <col min="7" max="16384" width="9.140625" style="107" customWidth="1"/>
  </cols>
  <sheetData>
    <row r="1" spans="1:7" s="1398" customFormat="1" ht="15.75" customHeight="1">
      <c r="A1" s="1478" t="s">
        <v>56</v>
      </c>
      <c r="B1" s="1478"/>
      <c r="C1" s="1478"/>
      <c r="D1" s="1478"/>
      <c r="E1" s="1478"/>
      <c r="F1" s="1478"/>
      <c r="G1" s="1404"/>
    </row>
    <row r="2" spans="1:7" s="1398" customFormat="1" ht="15.75" customHeight="1">
      <c r="A2" s="1478" t="s">
        <v>863</v>
      </c>
      <c r="B2" s="1478"/>
      <c r="C2" s="1478"/>
      <c r="D2" s="1478"/>
      <c r="E2" s="1478"/>
      <c r="F2" s="1478"/>
      <c r="G2" s="1404"/>
    </row>
    <row r="3" spans="1:7" s="1398" customFormat="1" ht="15.75" customHeight="1">
      <c r="A3" s="1478" t="s">
        <v>1052</v>
      </c>
      <c r="B3" s="1478"/>
      <c r="C3" s="1478"/>
      <c r="D3" s="1478"/>
      <c r="E3" s="1478"/>
      <c r="F3" s="1478"/>
      <c r="G3" s="1404"/>
    </row>
    <row r="4" spans="1:8" s="1401" customFormat="1" ht="16.5" customHeight="1">
      <c r="A4" s="1475" t="s">
        <v>864</v>
      </c>
      <c r="B4" s="1475"/>
      <c r="C4" s="1475"/>
      <c r="D4" s="1475"/>
      <c r="E4" s="1475"/>
      <c r="F4" s="1475"/>
      <c r="G4" s="1405"/>
      <c r="H4" s="1406"/>
    </row>
    <row r="5" spans="1:8" s="1401" customFormat="1" ht="16.5" customHeight="1">
      <c r="A5" s="1475" t="s">
        <v>956</v>
      </c>
      <c r="B5" s="1475"/>
      <c r="C5" s="1475"/>
      <c r="D5" s="1475"/>
      <c r="E5" s="1475"/>
      <c r="F5" s="1475"/>
      <c r="G5" s="1407"/>
      <c r="H5" s="1407"/>
    </row>
    <row r="6" spans="1:6" ht="15">
      <c r="A6" s="1562" t="s">
        <v>1148</v>
      </c>
      <c r="B6" s="1562"/>
      <c r="C6" s="1562"/>
      <c r="D6" s="1562"/>
      <c r="E6" s="1562"/>
      <c r="F6" s="1562"/>
    </row>
    <row r="8" spans="1:5" ht="21" customHeight="1">
      <c r="A8" s="1564" t="s">
        <v>889</v>
      </c>
      <c r="B8" s="1564"/>
      <c r="C8" s="1564"/>
      <c r="D8" s="1565"/>
      <c r="E8" s="1565"/>
    </row>
    <row r="9" spans="1:5" ht="17.25" customHeight="1">
      <c r="A9" s="1530" t="s">
        <v>724</v>
      </c>
      <c r="B9" s="1530"/>
      <c r="C9" s="1530"/>
      <c r="D9" s="1530"/>
      <c r="E9" s="1530"/>
    </row>
    <row r="10" spans="1:5" ht="18.75">
      <c r="A10" s="1528" t="s">
        <v>958</v>
      </c>
      <c r="B10" s="1528"/>
      <c r="C10" s="1528"/>
      <c r="D10" s="1528"/>
      <c r="E10" s="1528"/>
    </row>
    <row r="11" spans="1:2" ht="15.75">
      <c r="A11" s="110"/>
      <c r="B11" s="113"/>
    </row>
    <row r="12" ht="18.75">
      <c r="B12" s="114" t="s">
        <v>44</v>
      </c>
    </row>
    <row r="13" spans="1:6" ht="15" customHeight="1">
      <c r="A13" s="115"/>
      <c r="C13" s="116"/>
      <c r="F13" s="116" t="s">
        <v>435</v>
      </c>
    </row>
    <row r="14" spans="1:6" ht="99" customHeight="1">
      <c r="A14" s="117" t="s">
        <v>45</v>
      </c>
      <c r="B14" s="117" t="s">
        <v>46</v>
      </c>
      <c r="C14" s="1141" t="s">
        <v>1128</v>
      </c>
      <c r="D14" s="1142" t="s">
        <v>1000</v>
      </c>
      <c r="E14" s="1141" t="s">
        <v>1003</v>
      </c>
      <c r="F14" s="1142" t="s">
        <v>1000</v>
      </c>
    </row>
    <row r="15" spans="1:6" ht="15.75">
      <c r="A15" s="117">
        <v>1</v>
      </c>
      <c r="B15" s="1143" t="s">
        <v>47</v>
      </c>
      <c r="C15" s="122"/>
      <c r="D15" s="122"/>
      <c r="E15" s="1144"/>
      <c r="F15" s="1144"/>
    </row>
    <row r="16" spans="1:6" ht="47.25">
      <c r="A16" s="117">
        <v>2</v>
      </c>
      <c r="B16" s="658" t="s">
        <v>1001</v>
      </c>
      <c r="C16" s="1402"/>
      <c r="D16" s="1402"/>
      <c r="E16" s="1144"/>
      <c r="F16" s="1144"/>
    </row>
    <row r="17" spans="1:6" ht="31.5">
      <c r="A17" s="117"/>
      <c r="B17" s="658" t="s">
        <v>1002</v>
      </c>
      <c r="C17" s="1402"/>
      <c r="D17" s="1402"/>
      <c r="E17" s="1144"/>
      <c r="F17" s="1144"/>
    </row>
    <row r="18" spans="1:6" ht="15.75">
      <c r="A18" s="117">
        <v>3</v>
      </c>
      <c r="B18" s="658" t="s">
        <v>50</v>
      </c>
      <c r="C18" s="122"/>
      <c r="D18" s="122"/>
      <c r="E18" s="1144"/>
      <c r="F18" s="1144"/>
    </row>
    <row r="19" spans="1:6" ht="15.75">
      <c r="A19" s="117"/>
      <c r="B19" s="118" t="s">
        <v>51</v>
      </c>
      <c r="C19" s="1402" t="s">
        <v>48</v>
      </c>
      <c r="D19" s="1402" t="s">
        <v>48</v>
      </c>
      <c r="E19" s="1408" t="s">
        <v>48</v>
      </c>
      <c r="F19" s="1408" t="s">
        <v>48</v>
      </c>
    </row>
    <row r="20" ht="15.75">
      <c r="A20" s="115"/>
    </row>
    <row r="21" ht="15.75">
      <c r="A21" s="115"/>
    </row>
    <row r="22" spans="1:2" ht="18.75">
      <c r="A22" s="115"/>
      <c r="B22" s="114" t="s">
        <v>52</v>
      </c>
    </row>
    <row r="23" ht="18.75">
      <c r="A23" s="114"/>
    </row>
    <row r="24" ht="15.75">
      <c r="A24" s="115"/>
    </row>
    <row r="25" spans="1:4" ht="83.25" customHeight="1">
      <c r="A25" s="117" t="s">
        <v>45</v>
      </c>
      <c r="B25" s="117" t="s">
        <v>46</v>
      </c>
      <c r="C25" s="122" t="s">
        <v>1004</v>
      </c>
      <c r="D25" s="1145" t="s">
        <v>1005</v>
      </c>
    </row>
    <row r="26" spans="1:4" ht="15.75">
      <c r="A26" s="117">
        <v>1</v>
      </c>
      <c r="B26" s="118" t="s">
        <v>47</v>
      </c>
      <c r="C26" s="122"/>
      <c r="D26" s="122"/>
    </row>
    <row r="27" spans="1:4" ht="52.5" customHeight="1">
      <c r="A27" s="117">
        <v>2</v>
      </c>
      <c r="B27" s="118" t="s">
        <v>1001</v>
      </c>
      <c r="C27" s="1402"/>
      <c r="D27" s="117"/>
    </row>
    <row r="28" spans="1:4" ht="40.5" customHeight="1">
      <c r="A28" s="117"/>
      <c r="B28" s="118" t="s">
        <v>1002</v>
      </c>
      <c r="C28" s="117"/>
      <c r="D28" s="117"/>
    </row>
    <row r="29" spans="1:4" ht="15.75">
      <c r="A29" s="117">
        <v>3</v>
      </c>
      <c r="B29" s="118" t="s">
        <v>50</v>
      </c>
      <c r="C29" s="122"/>
      <c r="D29" s="122"/>
    </row>
    <row r="30" spans="1:4" ht="15.75">
      <c r="A30" s="117"/>
      <c r="B30" s="118" t="s">
        <v>51</v>
      </c>
      <c r="C30" s="1402" t="s">
        <v>48</v>
      </c>
      <c r="D30" s="1402" t="s">
        <v>48</v>
      </c>
    </row>
    <row r="31" ht="15.75">
      <c r="A31" s="120"/>
    </row>
  </sheetData>
  <sheetProtection/>
  <mergeCells count="9">
    <mergeCell ref="A9:E9"/>
    <mergeCell ref="A10:E10"/>
    <mergeCell ref="A8:E8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91"/>
  <sheetViews>
    <sheetView view="pageBreakPreview" zoomScaleSheetLayoutView="100" workbookViewId="0" topLeftCell="A1">
      <selection activeCell="F15" sqref="F15"/>
    </sheetView>
  </sheetViews>
  <sheetFormatPr defaultColWidth="9.140625" defaultRowHeight="15"/>
  <cols>
    <col min="1" max="1" width="49.00390625" style="0" customWidth="1"/>
    <col min="2" max="2" width="5.421875" style="0" customWidth="1"/>
    <col min="3" max="3" width="3.7109375" style="0" customWidth="1"/>
    <col min="4" max="4" width="7.7109375" style="0" customWidth="1"/>
    <col min="5" max="5" width="6.28125" style="0" customWidth="1"/>
    <col min="6" max="6" width="15.7109375" style="0" customWidth="1"/>
    <col min="7" max="7" width="16.00390625" style="0" customWidth="1"/>
    <col min="10" max="10" width="0.85546875" style="0" customWidth="1"/>
  </cols>
  <sheetData>
    <row r="1" spans="2:7" ht="15">
      <c r="B1" s="1542" t="s">
        <v>721</v>
      </c>
      <c r="C1" s="1542"/>
      <c r="D1" s="1542"/>
      <c r="E1" s="1542"/>
      <c r="F1" s="1542"/>
      <c r="G1" s="1555"/>
    </row>
    <row r="2" spans="1:7" ht="18" customHeight="1">
      <c r="A2" s="1466" t="s">
        <v>886</v>
      </c>
      <c r="B2" s="1466"/>
      <c r="C2" s="1466"/>
      <c r="D2" s="1466"/>
      <c r="E2" s="1466"/>
      <c r="F2" s="1466"/>
      <c r="G2" s="1466"/>
    </row>
    <row r="3" spans="1:7" ht="15" customHeight="1" hidden="1">
      <c r="A3" s="1466" t="s">
        <v>429</v>
      </c>
      <c r="B3" s="1466"/>
      <c r="C3" s="1466"/>
      <c r="D3" s="1466"/>
      <c r="E3" s="1466"/>
      <c r="F3" s="1466"/>
      <c r="G3" s="1466"/>
    </row>
    <row r="4" spans="1:7" ht="15" customHeight="1">
      <c r="A4" s="1466" t="s">
        <v>1052</v>
      </c>
      <c r="B4" s="1466"/>
      <c r="C4" s="1466"/>
      <c r="D4" s="1466"/>
      <c r="E4" s="1466"/>
      <c r="F4" s="1466"/>
      <c r="G4" s="1466"/>
    </row>
    <row r="5" spans="1:7" ht="15.75" customHeight="1">
      <c r="A5" s="1462" t="s">
        <v>887</v>
      </c>
      <c r="B5" s="1462"/>
      <c r="C5" s="1462"/>
      <c r="D5" s="1462"/>
      <c r="E5" s="1462"/>
      <c r="F5" s="1462"/>
      <c r="G5" s="1462"/>
    </row>
    <row r="6" spans="1:10" ht="14.25" customHeight="1">
      <c r="A6" s="1574" t="s">
        <v>956</v>
      </c>
      <c r="B6" s="1574"/>
      <c r="C6" s="1574"/>
      <c r="D6" s="1574"/>
      <c r="E6" s="1574"/>
      <c r="F6" s="1574"/>
      <c r="G6" s="1574"/>
      <c r="H6" s="1574"/>
      <c r="I6" s="1574"/>
      <c r="J6" s="1575"/>
    </row>
    <row r="7" spans="1:6" ht="15">
      <c r="A7" t="s">
        <v>861</v>
      </c>
      <c r="D7" s="769"/>
      <c r="E7" s="769"/>
      <c r="F7" s="769"/>
    </row>
    <row r="8" spans="1:6" ht="15.75">
      <c r="A8" s="775"/>
      <c r="B8" s="776"/>
      <c r="C8" s="776"/>
      <c r="D8" s="776"/>
      <c r="E8" s="776"/>
      <c r="F8" s="776"/>
    </row>
    <row r="9" spans="1:10" s="20" customFormat="1" ht="15" customHeight="1">
      <c r="A9" s="1543" t="s">
        <v>715</v>
      </c>
      <c r="B9" s="1543"/>
      <c r="C9" s="1543"/>
      <c r="D9" s="1543"/>
      <c r="E9" s="1543"/>
      <c r="F9" s="1543"/>
      <c r="G9" s="1543"/>
      <c r="H9" s="1197"/>
      <c r="I9" s="1197"/>
      <c r="J9" s="1197"/>
    </row>
    <row r="10" spans="1:10" ht="30.75" customHeight="1">
      <c r="A10" s="1543" t="s">
        <v>888</v>
      </c>
      <c r="B10" s="1543"/>
      <c r="C10" s="1543"/>
      <c r="D10" s="1543"/>
      <c r="E10" s="1543"/>
      <c r="F10" s="1543"/>
      <c r="G10" s="1543"/>
      <c r="H10" s="1197"/>
      <c r="I10" s="1197"/>
      <c r="J10" s="1197"/>
    </row>
    <row r="11" spans="1:10" ht="30" customHeight="1">
      <c r="A11" s="1543" t="s">
        <v>883</v>
      </c>
      <c r="B11" s="1543"/>
      <c r="C11" s="1543"/>
      <c r="D11" s="1543"/>
      <c r="E11" s="1543"/>
      <c r="F11" s="1543"/>
      <c r="G11" s="1543"/>
      <c r="H11" s="1197"/>
      <c r="I11" s="1197"/>
      <c r="J11" s="1197"/>
    </row>
    <row r="12" spans="1:10" ht="15.75">
      <c r="A12" s="1544" t="s">
        <v>958</v>
      </c>
      <c r="B12" s="1544"/>
      <c r="C12" s="1544"/>
      <c r="D12" s="1544"/>
      <c r="E12" s="1544"/>
      <c r="F12" s="1544"/>
      <c r="G12" s="1544"/>
      <c r="H12" s="1198"/>
      <c r="I12" s="1198"/>
      <c r="J12" s="1198"/>
    </row>
    <row r="13" spans="2:6" ht="13.5" customHeight="1">
      <c r="B13" s="808"/>
      <c r="C13" s="808"/>
      <c r="D13" s="808"/>
      <c r="E13" s="808"/>
      <c r="F13" t="s">
        <v>435</v>
      </c>
    </row>
    <row r="14" spans="1:7" ht="63.75" customHeight="1">
      <c r="A14" s="810" t="s">
        <v>197</v>
      </c>
      <c r="B14" s="1548" t="s">
        <v>196</v>
      </c>
      <c r="C14" s="1549"/>
      <c r="D14" s="1550"/>
      <c r="E14" s="810" t="s">
        <v>143</v>
      </c>
      <c r="F14" s="811" t="s">
        <v>954</v>
      </c>
      <c r="G14" s="811" t="s">
        <v>966</v>
      </c>
    </row>
    <row r="15" spans="1:7" ht="24" customHeight="1">
      <c r="A15" s="1331" t="s">
        <v>477</v>
      </c>
      <c r="B15" s="1332"/>
      <c r="C15" s="1333"/>
      <c r="D15" s="1334"/>
      <c r="E15" s="1335"/>
      <c r="F15" s="1336">
        <f>SUM(F16+F333+F338+F354+F350+F368+F373+F385+F391+F381)</f>
        <v>2408025</v>
      </c>
      <c r="G15" s="1336">
        <f>SUM(G16+G333+G338+G354+G350+G368+G373+G385+G391+G381)</f>
        <v>2477550</v>
      </c>
    </row>
    <row r="16" spans="1:7" ht="82.5" customHeight="1">
      <c r="A16" s="812" t="s">
        <v>928</v>
      </c>
      <c r="B16" s="813" t="s">
        <v>198</v>
      </c>
      <c r="C16" s="814" t="s">
        <v>478</v>
      </c>
      <c r="D16" s="815" t="s">
        <v>479</v>
      </c>
      <c r="E16" s="816"/>
      <c r="F16" s="1229">
        <f>SUM(F17)</f>
        <v>652000</v>
      </c>
      <c r="G16" s="1229">
        <f>SUM(G17)</f>
        <v>652000</v>
      </c>
    </row>
    <row r="17" spans="1:7" ht="81" customHeight="1">
      <c r="A17" s="817" t="s">
        <v>929</v>
      </c>
      <c r="B17" s="818" t="s">
        <v>200</v>
      </c>
      <c r="C17" s="819" t="s">
        <v>478</v>
      </c>
      <c r="D17" s="820" t="s">
        <v>479</v>
      </c>
      <c r="E17" s="821"/>
      <c r="F17" s="1322">
        <f>SUM(F18+F24)</f>
        <v>652000</v>
      </c>
      <c r="G17" s="1322">
        <f>SUM(G18+G24)</f>
        <v>652000</v>
      </c>
    </row>
    <row r="18" spans="1:7" ht="30" customHeight="1">
      <c r="A18" s="822" t="s">
        <v>459</v>
      </c>
      <c r="B18" s="823" t="s">
        <v>200</v>
      </c>
      <c r="C18" s="824" t="s">
        <v>147</v>
      </c>
      <c r="D18" s="825" t="s">
        <v>479</v>
      </c>
      <c r="E18" s="826"/>
      <c r="F18" s="1232">
        <f>SUM(F23)</f>
        <v>600000</v>
      </c>
      <c r="G18" s="1348">
        <f>G22</f>
        <v>600000</v>
      </c>
    </row>
    <row r="19" spans="1:7" ht="57" customHeight="1" hidden="1">
      <c r="A19" s="1038" t="s">
        <v>814</v>
      </c>
      <c r="B19" s="827" t="s">
        <v>200</v>
      </c>
      <c r="C19" s="1039" t="s">
        <v>481</v>
      </c>
      <c r="D19" s="829" t="s">
        <v>819</v>
      </c>
      <c r="E19" s="830"/>
      <c r="F19" s="1320">
        <f>SUM(F20:F21)</f>
        <v>482719</v>
      </c>
      <c r="G19" s="1320" t="e">
        <f>SUM(G20:G21)</f>
        <v>#REF!</v>
      </c>
    </row>
    <row r="20" spans="1:7" ht="30.75" customHeight="1" hidden="1">
      <c r="A20" s="133" t="s">
        <v>154</v>
      </c>
      <c r="B20" s="746" t="s">
        <v>200</v>
      </c>
      <c r="C20" s="747" t="s">
        <v>481</v>
      </c>
      <c r="D20" s="748" t="s">
        <v>819</v>
      </c>
      <c r="E20" s="749" t="s">
        <v>149</v>
      </c>
      <c r="F20" s="654">
        <v>482719</v>
      </c>
      <c r="G20" s="1233" t="e">
        <f>SUM('[1]прил5'!I394)</f>
        <v>#REF!</v>
      </c>
    </row>
    <row r="21" spans="1:7" ht="31.5" customHeight="1" hidden="1">
      <c r="A21" s="673" t="s">
        <v>186</v>
      </c>
      <c r="B21" s="746" t="s">
        <v>200</v>
      </c>
      <c r="C21" s="747" t="s">
        <v>481</v>
      </c>
      <c r="D21" s="748" t="s">
        <v>819</v>
      </c>
      <c r="E21" s="749" t="s">
        <v>187</v>
      </c>
      <c r="F21" s="1233">
        <f>SUM('[1]прил5'!H395)</f>
        <v>0</v>
      </c>
      <c r="G21" s="1233" t="e">
        <f>SUM('[1]прил5'!I395)</f>
        <v>#REF!</v>
      </c>
    </row>
    <row r="22" spans="1:7" ht="68.25" customHeight="1">
      <c r="A22" s="664" t="s">
        <v>849</v>
      </c>
      <c r="B22" s="831" t="s">
        <v>200</v>
      </c>
      <c r="C22" s="832" t="s">
        <v>147</v>
      </c>
      <c r="D22" s="829" t="s">
        <v>820</v>
      </c>
      <c r="E22" s="833"/>
      <c r="F22" s="1040">
        <f>SUM(F23)</f>
        <v>600000</v>
      </c>
      <c r="G22" s="1040">
        <f>SUM(G23)</f>
        <v>600000</v>
      </c>
    </row>
    <row r="23" spans="1:7" ht="79.5" customHeight="1">
      <c r="A23" s="673" t="s">
        <v>154</v>
      </c>
      <c r="B23" s="750" t="s">
        <v>200</v>
      </c>
      <c r="C23" s="751" t="s">
        <v>147</v>
      </c>
      <c r="D23" s="748" t="s">
        <v>820</v>
      </c>
      <c r="E23" s="749" t="s">
        <v>149</v>
      </c>
      <c r="F23" s="1233">
        <v>600000</v>
      </c>
      <c r="G23" s="1233">
        <v>600000</v>
      </c>
    </row>
    <row r="24" spans="1:7" ht="33" customHeight="1">
      <c r="A24" s="929" t="s">
        <v>202</v>
      </c>
      <c r="B24" s="831" t="s">
        <v>200</v>
      </c>
      <c r="C24" s="832" t="s">
        <v>147</v>
      </c>
      <c r="D24" s="829" t="s">
        <v>483</v>
      </c>
      <c r="E24" s="830"/>
      <c r="F24" s="1320">
        <v>52000</v>
      </c>
      <c r="G24" s="1320">
        <v>52000</v>
      </c>
    </row>
    <row r="25" spans="1:7" ht="41.25" customHeight="1">
      <c r="A25" s="132" t="s">
        <v>730</v>
      </c>
      <c r="B25" s="750" t="s">
        <v>200</v>
      </c>
      <c r="C25" s="751" t="s">
        <v>147</v>
      </c>
      <c r="D25" s="748" t="s">
        <v>483</v>
      </c>
      <c r="E25" s="749" t="s">
        <v>156</v>
      </c>
      <c r="F25" s="1233">
        <v>52000</v>
      </c>
      <c r="G25" s="1233">
        <v>52000</v>
      </c>
    </row>
    <row r="26" spans="1:7" ht="51" customHeight="1" hidden="1">
      <c r="A26" s="673" t="s">
        <v>157</v>
      </c>
      <c r="B26" s="750" t="s">
        <v>200</v>
      </c>
      <c r="C26" s="751" t="s">
        <v>147</v>
      </c>
      <c r="D26" s="748" t="s">
        <v>483</v>
      </c>
      <c r="E26" s="749" t="s">
        <v>158</v>
      </c>
      <c r="F26" s="1233">
        <v>12000</v>
      </c>
      <c r="G26" s="1321" t="e">
        <f>SUM(G28+G31+G35)</f>
        <v>#REF!</v>
      </c>
    </row>
    <row r="27" spans="1:7" ht="31.5" customHeight="1" hidden="1">
      <c r="A27" s="834" t="s">
        <v>484</v>
      </c>
      <c r="B27" s="835" t="s">
        <v>485</v>
      </c>
      <c r="C27" s="836" t="s">
        <v>478</v>
      </c>
      <c r="D27" s="837" t="s">
        <v>479</v>
      </c>
      <c r="E27" s="838"/>
      <c r="F27" s="1321">
        <f>SUM(F29+F32+F36)</f>
        <v>13073</v>
      </c>
      <c r="G27" s="1230" t="e">
        <f>SUM(G28+G31+G35)</f>
        <v>#REF!</v>
      </c>
    </row>
    <row r="28" spans="1:7" ht="51.75" customHeight="1" hidden="1">
      <c r="A28" s="839" t="s">
        <v>486</v>
      </c>
      <c r="B28" s="840" t="s">
        <v>487</v>
      </c>
      <c r="C28" s="841" t="s">
        <v>147</v>
      </c>
      <c r="D28" s="842" t="s">
        <v>479</v>
      </c>
      <c r="E28" s="843"/>
      <c r="F28" s="1230"/>
      <c r="G28" s="1320" t="e">
        <f>SUM(G29:G30)</f>
        <v>#REF!</v>
      </c>
    </row>
    <row r="29" spans="1:7" ht="31.5" customHeight="1" hidden="1">
      <c r="A29" s="664" t="s">
        <v>480</v>
      </c>
      <c r="B29" s="827" t="s">
        <v>487</v>
      </c>
      <c r="C29" s="828" t="s">
        <v>481</v>
      </c>
      <c r="D29" s="829" t="s">
        <v>482</v>
      </c>
      <c r="E29" s="830"/>
      <c r="F29" s="1320">
        <f>SUM(F30:F31)</f>
        <v>0</v>
      </c>
      <c r="G29" s="1233" t="e">
        <f>SUM('[1]прил5'!I399)</f>
        <v>#REF!</v>
      </c>
    </row>
    <row r="30" spans="1:7" ht="31.5" customHeight="1" hidden="1">
      <c r="A30" s="673" t="s">
        <v>155</v>
      </c>
      <c r="B30" s="746" t="s">
        <v>487</v>
      </c>
      <c r="C30" s="747" t="s">
        <v>481</v>
      </c>
      <c r="D30" s="748" t="s">
        <v>482</v>
      </c>
      <c r="E30" s="749" t="s">
        <v>156</v>
      </c>
      <c r="F30" s="1233">
        <f>SUM('[1]прил5'!H399)</f>
        <v>0</v>
      </c>
      <c r="G30" s="1233" t="e">
        <f>SUM('[1]прил5'!I400)</f>
        <v>#REF!</v>
      </c>
    </row>
    <row r="31" spans="1:7" ht="31.5" customHeight="1" hidden="1">
      <c r="A31" s="673" t="s">
        <v>186</v>
      </c>
      <c r="B31" s="746" t="s">
        <v>487</v>
      </c>
      <c r="C31" s="747" t="s">
        <v>481</v>
      </c>
      <c r="D31" s="748" t="s">
        <v>482</v>
      </c>
      <c r="E31" s="749" t="s">
        <v>187</v>
      </c>
      <c r="F31" s="1233">
        <f>SUM('[1]прил5'!H400)</f>
        <v>0</v>
      </c>
      <c r="G31" s="1320" t="e">
        <f>SUM(G32:G34)</f>
        <v>#REF!</v>
      </c>
    </row>
    <row r="32" spans="1:7" ht="52.5" customHeight="1" hidden="1">
      <c r="A32" s="664" t="s">
        <v>202</v>
      </c>
      <c r="B32" s="831" t="s">
        <v>487</v>
      </c>
      <c r="C32" s="832" t="s">
        <v>147</v>
      </c>
      <c r="D32" s="829" t="s">
        <v>483</v>
      </c>
      <c r="E32" s="830"/>
      <c r="F32" s="1320"/>
      <c r="G32" s="1233" t="e">
        <f>SUM('[1]прил5'!I356)</f>
        <v>#REF!</v>
      </c>
    </row>
    <row r="33" spans="1:7" ht="19.5" customHeight="1" hidden="1">
      <c r="A33" s="673" t="s">
        <v>154</v>
      </c>
      <c r="B33" s="750" t="s">
        <v>487</v>
      </c>
      <c r="C33" s="751" t="s">
        <v>147</v>
      </c>
      <c r="D33" s="748" t="s">
        <v>483</v>
      </c>
      <c r="E33" s="749" t="s">
        <v>149</v>
      </c>
      <c r="F33" s="1233">
        <f>SUM('[1]прил5'!H356)</f>
        <v>0</v>
      </c>
      <c r="G33" s="1233" t="e">
        <f>SUM('[1]прил5'!I357)</f>
        <v>#REF!</v>
      </c>
    </row>
    <row r="34" spans="1:7" ht="24" customHeight="1" hidden="1">
      <c r="A34" s="1041" t="s">
        <v>930</v>
      </c>
      <c r="B34" s="1579" t="s">
        <v>749</v>
      </c>
      <c r="C34" s="1580"/>
      <c r="D34" s="1581"/>
      <c r="E34" s="838"/>
      <c r="F34" s="1321"/>
      <c r="G34" s="1233" t="e">
        <f>SUM('[1]прил5'!I358)</f>
        <v>#REF!</v>
      </c>
    </row>
    <row r="35" spans="1:7" ht="24.75" customHeight="1" hidden="1">
      <c r="A35" s="1042" t="s">
        <v>745</v>
      </c>
      <c r="B35" s="1566" t="s">
        <v>748</v>
      </c>
      <c r="C35" s="1567"/>
      <c r="D35" s="1568"/>
      <c r="E35" s="1043"/>
      <c r="F35" s="1230">
        <f>F36</f>
        <v>13073</v>
      </c>
      <c r="G35" s="1320" t="e">
        <f>SUM(G36)</f>
        <v>#REF!</v>
      </c>
    </row>
    <row r="36" spans="1:7" ht="30.75" customHeight="1" hidden="1">
      <c r="A36" s="1042" t="s">
        <v>472</v>
      </c>
      <c r="B36" s="1044" t="s">
        <v>487</v>
      </c>
      <c r="C36" s="1045" t="s">
        <v>148</v>
      </c>
      <c r="D36" s="1046" t="s">
        <v>488</v>
      </c>
      <c r="E36" s="1047"/>
      <c r="F36" s="1230">
        <f>SUM(F37)</f>
        <v>13073</v>
      </c>
      <c r="G36" s="1233" t="e">
        <f>SUM('[1]прил5'!I103)</f>
        <v>#REF!</v>
      </c>
    </row>
    <row r="37" spans="1:7" ht="33" customHeight="1" hidden="1">
      <c r="A37" s="133" t="s">
        <v>154</v>
      </c>
      <c r="B37" s="750" t="s">
        <v>487</v>
      </c>
      <c r="C37" s="751" t="s">
        <v>148</v>
      </c>
      <c r="D37" s="748" t="s">
        <v>488</v>
      </c>
      <c r="E37" s="749" t="s">
        <v>149</v>
      </c>
      <c r="F37" s="1233">
        <v>13073</v>
      </c>
      <c r="G37" s="1321" t="e">
        <f>SUM(G39+G42)</f>
        <v>#REF!</v>
      </c>
    </row>
    <row r="38" spans="1:7" ht="29.25" customHeight="1" hidden="1">
      <c r="A38" s="844" t="s">
        <v>491</v>
      </c>
      <c r="B38" s="845" t="s">
        <v>492</v>
      </c>
      <c r="C38" s="846" t="s">
        <v>478</v>
      </c>
      <c r="D38" s="837" t="s">
        <v>479</v>
      </c>
      <c r="E38" s="847"/>
      <c r="F38" s="1321">
        <f>SUM(F40+F43)</f>
        <v>0</v>
      </c>
      <c r="G38" s="1230" t="e">
        <f>SUM(G39+G42)</f>
        <v>#REF!</v>
      </c>
    </row>
    <row r="39" spans="1:7" ht="33" customHeight="1" hidden="1">
      <c r="A39" s="848" t="s">
        <v>493</v>
      </c>
      <c r="B39" s="849" t="s">
        <v>492</v>
      </c>
      <c r="C39" s="850" t="s">
        <v>147</v>
      </c>
      <c r="D39" s="851" t="s">
        <v>479</v>
      </c>
      <c r="E39" s="852"/>
      <c r="F39" s="1230">
        <f>SUM(F40+F43)</f>
        <v>0</v>
      </c>
      <c r="G39" s="1320" t="e">
        <f>SUM(G40:G41)</f>
        <v>#REF!</v>
      </c>
    </row>
    <row r="40" spans="1:7" ht="30" customHeight="1" hidden="1">
      <c r="A40" s="853" t="s">
        <v>494</v>
      </c>
      <c r="B40" s="854" t="s">
        <v>492</v>
      </c>
      <c r="C40" s="855" t="s">
        <v>147</v>
      </c>
      <c r="D40" s="856" t="s">
        <v>495</v>
      </c>
      <c r="E40" s="857"/>
      <c r="F40" s="1320">
        <f>SUM(F41:F42)</f>
        <v>0</v>
      </c>
      <c r="G40" s="1233" t="e">
        <f>SUM('[1]прил5'!I404)</f>
        <v>#REF!</v>
      </c>
    </row>
    <row r="41" spans="1:7" ht="27" customHeight="1" hidden="1">
      <c r="A41" s="752" t="s">
        <v>155</v>
      </c>
      <c r="B41" s="753" t="s">
        <v>492</v>
      </c>
      <c r="C41" s="754" t="s">
        <v>147</v>
      </c>
      <c r="D41" s="748" t="s">
        <v>495</v>
      </c>
      <c r="E41" s="755">
        <v>200</v>
      </c>
      <c r="F41" s="1233">
        <f>SUM('[1]прил5'!H404)</f>
        <v>0</v>
      </c>
      <c r="G41" s="1233" t="e">
        <f>SUM('[1]прил5'!I405)</f>
        <v>#REF!</v>
      </c>
    </row>
    <row r="42" spans="1:7" ht="21.75" customHeight="1" hidden="1">
      <c r="A42" s="752" t="s">
        <v>186</v>
      </c>
      <c r="B42" s="753" t="s">
        <v>492</v>
      </c>
      <c r="C42" s="754" t="s">
        <v>147</v>
      </c>
      <c r="D42" s="748" t="s">
        <v>495</v>
      </c>
      <c r="E42" s="755">
        <v>300</v>
      </c>
      <c r="F42" s="1233">
        <f>SUM('[1]прил5'!H405)</f>
        <v>0</v>
      </c>
      <c r="G42" s="1320" t="e">
        <f>SUM(G43:G45)</f>
        <v>#REF!</v>
      </c>
    </row>
    <row r="43" spans="1:7" ht="21" customHeight="1" hidden="1">
      <c r="A43" s="858" t="s">
        <v>202</v>
      </c>
      <c r="B43" s="859" t="s">
        <v>492</v>
      </c>
      <c r="C43" s="860" t="s">
        <v>147</v>
      </c>
      <c r="D43" s="861" t="s">
        <v>483</v>
      </c>
      <c r="E43" s="857"/>
      <c r="F43" s="1320">
        <f>SUM(F44:F46)</f>
        <v>0</v>
      </c>
      <c r="G43" s="1233" t="e">
        <f>SUM('[1]прил5'!I258)</f>
        <v>#REF!</v>
      </c>
    </row>
    <row r="44" spans="1:7" ht="18" customHeight="1" hidden="1">
      <c r="A44" s="752" t="s">
        <v>154</v>
      </c>
      <c r="B44" s="756" t="s">
        <v>492</v>
      </c>
      <c r="C44" s="757" t="s">
        <v>147</v>
      </c>
      <c r="D44" s="758" t="s">
        <v>483</v>
      </c>
      <c r="E44" s="755">
        <v>100</v>
      </c>
      <c r="F44" s="1233">
        <f>SUM('[1]прил5'!H258)</f>
        <v>0</v>
      </c>
      <c r="G44" s="1233" t="e">
        <f>SUM('[1]прил5'!I259)</f>
        <v>#REF!</v>
      </c>
    </row>
    <row r="45" spans="1:7" ht="31.5" customHeight="1" hidden="1">
      <c r="A45" s="752" t="s">
        <v>155</v>
      </c>
      <c r="B45" s="756" t="s">
        <v>492</v>
      </c>
      <c r="C45" s="757" t="s">
        <v>147</v>
      </c>
      <c r="D45" s="759" t="s">
        <v>483</v>
      </c>
      <c r="E45" s="755">
        <v>200</v>
      </c>
      <c r="F45" s="1233">
        <f>SUM('[1]прил5'!H259)</f>
        <v>0</v>
      </c>
      <c r="G45" s="1233" t="e">
        <f>SUM('[1]прил5'!I260)</f>
        <v>#REF!</v>
      </c>
    </row>
    <row r="46" spans="1:7" ht="35.25" customHeight="1" hidden="1">
      <c r="A46" s="752" t="s">
        <v>157</v>
      </c>
      <c r="B46" s="756" t="s">
        <v>492</v>
      </c>
      <c r="C46" s="757" t="s">
        <v>147</v>
      </c>
      <c r="D46" s="758" t="s">
        <v>483</v>
      </c>
      <c r="E46" s="755">
        <v>800</v>
      </c>
      <c r="F46" s="1233">
        <f>SUM('[1]прил5'!H260)</f>
        <v>0</v>
      </c>
      <c r="G46" s="1321" t="e">
        <f>SUM(G47+G50)</f>
        <v>#REF!</v>
      </c>
    </row>
    <row r="47" spans="1:7" ht="30" customHeight="1" hidden="1">
      <c r="A47" s="862" t="s">
        <v>496</v>
      </c>
      <c r="B47" s="863" t="s">
        <v>497</v>
      </c>
      <c r="C47" s="864" t="s">
        <v>478</v>
      </c>
      <c r="D47" s="865" t="s">
        <v>479</v>
      </c>
      <c r="E47" s="847"/>
      <c r="F47" s="1321">
        <f>SUM(F48+F51)</f>
        <v>0</v>
      </c>
      <c r="G47" s="1230" t="e">
        <f>SUM(G48)</f>
        <v>#REF!</v>
      </c>
    </row>
    <row r="48" spans="1:7" ht="28.5" customHeight="1" hidden="1">
      <c r="A48" s="866" t="s">
        <v>498</v>
      </c>
      <c r="B48" s="867" t="s">
        <v>497</v>
      </c>
      <c r="C48" s="868" t="s">
        <v>147</v>
      </c>
      <c r="D48" s="869" t="s">
        <v>479</v>
      </c>
      <c r="E48" s="852"/>
      <c r="F48" s="1230">
        <f>SUM(F49)</f>
        <v>0</v>
      </c>
      <c r="G48" s="1320" t="e">
        <f>SUM(G49)</f>
        <v>#REF!</v>
      </c>
    </row>
    <row r="49" spans="1:7" ht="30" customHeight="1" hidden="1">
      <c r="A49" s="853" t="s">
        <v>206</v>
      </c>
      <c r="B49" s="870" t="s">
        <v>497</v>
      </c>
      <c r="C49" s="871" t="s">
        <v>481</v>
      </c>
      <c r="D49" s="861" t="s">
        <v>499</v>
      </c>
      <c r="E49" s="857"/>
      <c r="F49" s="1320">
        <f>SUM(F50)</f>
        <v>0</v>
      </c>
      <c r="G49" s="1233" t="e">
        <f>SUM('[1]прил5'!I369)</f>
        <v>#REF!</v>
      </c>
    </row>
    <row r="50" spans="1:7" ht="30.75" customHeight="1" hidden="1">
      <c r="A50" s="701" t="s">
        <v>154</v>
      </c>
      <c r="B50" s="760" t="s">
        <v>497</v>
      </c>
      <c r="C50" s="761" t="s">
        <v>481</v>
      </c>
      <c r="D50" s="758" t="s">
        <v>499</v>
      </c>
      <c r="E50" s="755">
        <v>100</v>
      </c>
      <c r="F50" s="1233">
        <f>SUM('[1]прил5'!H369)</f>
        <v>0</v>
      </c>
      <c r="G50" s="1230" t="e">
        <f>SUM(G51+G53)</f>
        <v>#REF!</v>
      </c>
    </row>
    <row r="51" spans="1:7" ht="30" customHeight="1" hidden="1">
      <c r="A51" s="866" t="s">
        <v>500</v>
      </c>
      <c r="B51" s="872" t="s">
        <v>497</v>
      </c>
      <c r="C51" s="873" t="s">
        <v>148</v>
      </c>
      <c r="D51" s="869" t="s">
        <v>479</v>
      </c>
      <c r="E51" s="852"/>
      <c r="F51" s="1230">
        <f>SUM(F52+F54)</f>
        <v>0</v>
      </c>
      <c r="G51" s="1320" t="e">
        <f>SUM(G52)</f>
        <v>#REF!</v>
      </c>
    </row>
    <row r="52" spans="1:7" ht="31.5" customHeight="1" hidden="1">
      <c r="A52" s="853" t="s">
        <v>501</v>
      </c>
      <c r="B52" s="870" t="s">
        <v>497</v>
      </c>
      <c r="C52" s="871" t="s">
        <v>502</v>
      </c>
      <c r="D52" s="861" t="s">
        <v>503</v>
      </c>
      <c r="E52" s="857"/>
      <c r="F52" s="1320">
        <f>SUM(F53)</f>
        <v>0</v>
      </c>
      <c r="G52" s="1233" t="e">
        <f>SUM('[1]прил5'!I372)</f>
        <v>#REF!</v>
      </c>
    </row>
    <row r="53" spans="1:7" ht="33" customHeight="1" hidden="1">
      <c r="A53" s="701" t="s">
        <v>154</v>
      </c>
      <c r="B53" s="760" t="s">
        <v>497</v>
      </c>
      <c r="C53" s="761" t="s">
        <v>502</v>
      </c>
      <c r="D53" s="758" t="s">
        <v>503</v>
      </c>
      <c r="E53" s="755">
        <v>100</v>
      </c>
      <c r="F53" s="1233">
        <f>SUM('[1]прил5'!H372)</f>
        <v>0</v>
      </c>
      <c r="G53" s="1320" t="e">
        <f>SUM(G54:G56)</f>
        <v>#REF!</v>
      </c>
    </row>
    <row r="54" spans="1:7" ht="36" customHeight="1" hidden="1">
      <c r="A54" s="853" t="s">
        <v>202</v>
      </c>
      <c r="B54" s="870" t="s">
        <v>497</v>
      </c>
      <c r="C54" s="871" t="s">
        <v>502</v>
      </c>
      <c r="D54" s="861" t="s">
        <v>483</v>
      </c>
      <c r="E54" s="857"/>
      <c r="F54" s="1320">
        <f>SUM(F55:F57)</f>
        <v>0</v>
      </c>
      <c r="G54" s="1233" t="e">
        <f>SUM('[1]прил5'!I374)</f>
        <v>#REF!</v>
      </c>
    </row>
    <row r="55" spans="1:7" ht="34.5" customHeight="1" hidden="1">
      <c r="A55" s="701" t="s">
        <v>154</v>
      </c>
      <c r="B55" s="760" t="s">
        <v>497</v>
      </c>
      <c r="C55" s="761" t="s">
        <v>502</v>
      </c>
      <c r="D55" s="758" t="s">
        <v>483</v>
      </c>
      <c r="E55" s="755">
        <v>100</v>
      </c>
      <c r="F55" s="1233">
        <f>SUM('[1]прил5'!H374)</f>
        <v>0</v>
      </c>
      <c r="G55" s="1233" t="e">
        <f>SUM('[1]прил5'!I375)</f>
        <v>#REF!</v>
      </c>
    </row>
    <row r="56" spans="1:7" ht="34.5" customHeight="1" hidden="1">
      <c r="A56" s="701" t="s">
        <v>155</v>
      </c>
      <c r="B56" s="760" t="s">
        <v>497</v>
      </c>
      <c r="C56" s="761" t="s">
        <v>502</v>
      </c>
      <c r="D56" s="758" t="s">
        <v>483</v>
      </c>
      <c r="E56" s="755">
        <v>200</v>
      </c>
      <c r="F56" s="1233">
        <f>SUM('[1]прил5'!H375)</f>
        <v>0</v>
      </c>
      <c r="G56" s="1233" t="e">
        <f>SUM('[1]прил5'!I376)</f>
        <v>#REF!</v>
      </c>
    </row>
    <row r="57" spans="1:7" ht="29.25" customHeight="1" hidden="1">
      <c r="A57" s="701" t="s">
        <v>157</v>
      </c>
      <c r="B57" s="760" t="s">
        <v>497</v>
      </c>
      <c r="C57" s="761" t="s">
        <v>502</v>
      </c>
      <c r="D57" s="758" t="s">
        <v>483</v>
      </c>
      <c r="E57" s="755">
        <v>800</v>
      </c>
      <c r="F57" s="1233">
        <f>SUM('[1]прил5'!H376)</f>
        <v>0</v>
      </c>
      <c r="G57" s="1229" t="e">
        <f>SUM(G58+G68+G88)</f>
        <v>#REF!</v>
      </c>
    </row>
    <row r="58" spans="1:7" ht="33" customHeight="1" hidden="1">
      <c r="A58" s="678" t="s">
        <v>504</v>
      </c>
      <c r="B58" s="874" t="s">
        <v>207</v>
      </c>
      <c r="C58" s="875" t="s">
        <v>478</v>
      </c>
      <c r="D58" s="876" t="s">
        <v>479</v>
      </c>
      <c r="E58" s="877"/>
      <c r="F58" s="1229" t="e">
        <f>SUM(F59+F69+F89)</f>
        <v>#REF!</v>
      </c>
      <c r="G58" s="1321" t="e">
        <f>SUM(G59)</f>
        <v>#REF!</v>
      </c>
    </row>
    <row r="59" spans="1:7" ht="39.75" customHeight="1" hidden="1">
      <c r="A59" s="834" t="s">
        <v>505</v>
      </c>
      <c r="B59" s="863" t="s">
        <v>208</v>
      </c>
      <c r="C59" s="864" t="s">
        <v>478</v>
      </c>
      <c r="D59" s="865" t="s">
        <v>479</v>
      </c>
      <c r="E59" s="847"/>
      <c r="F59" s="1321" t="e">
        <f>SUM(F60)</f>
        <v>#REF!</v>
      </c>
      <c r="G59" s="1230" t="e">
        <f>SUM(G60+G62+G66)</f>
        <v>#REF!</v>
      </c>
    </row>
    <row r="60" spans="1:7" ht="42" customHeight="1" hidden="1">
      <c r="A60" s="839" t="s">
        <v>506</v>
      </c>
      <c r="B60" s="872" t="s">
        <v>208</v>
      </c>
      <c r="C60" s="873" t="s">
        <v>147</v>
      </c>
      <c r="D60" s="869" t="s">
        <v>479</v>
      </c>
      <c r="E60" s="852"/>
      <c r="F60" s="1230" t="e">
        <f>SUM(F61+F63+F67)</f>
        <v>#REF!</v>
      </c>
      <c r="G60" s="1320" t="e">
        <f>SUM(G61)</f>
        <v>#REF!</v>
      </c>
    </row>
    <row r="61" spans="1:7" ht="36.75" customHeight="1" hidden="1">
      <c r="A61" s="664" t="s">
        <v>507</v>
      </c>
      <c r="B61" s="878" t="s">
        <v>208</v>
      </c>
      <c r="C61" s="879" t="s">
        <v>147</v>
      </c>
      <c r="D61" s="861" t="s">
        <v>508</v>
      </c>
      <c r="E61" s="857"/>
      <c r="F61" s="1320" t="e">
        <f>SUM(F62)</f>
        <v>#REF!</v>
      </c>
      <c r="G61" s="1233" t="e">
        <f>SUM('[1]прил5'!I108)</f>
        <v>#REF!</v>
      </c>
    </row>
    <row r="62" spans="1:7" ht="33.75" customHeight="1" hidden="1">
      <c r="A62" s="673" t="s">
        <v>509</v>
      </c>
      <c r="B62" s="762" t="s">
        <v>208</v>
      </c>
      <c r="C62" s="763" t="s">
        <v>147</v>
      </c>
      <c r="D62" s="758" t="s">
        <v>508</v>
      </c>
      <c r="E62" s="755">
        <v>600</v>
      </c>
      <c r="F62" s="1233" t="e">
        <f>SUM('[1]прил5'!H108)</f>
        <v>#REF!</v>
      </c>
      <c r="G62" s="1320" t="e">
        <f>SUM(G63:G65)</f>
        <v>#REF!</v>
      </c>
    </row>
    <row r="63" spans="1:7" ht="32.25" customHeight="1" hidden="1">
      <c r="A63" s="664" t="s">
        <v>510</v>
      </c>
      <c r="B63" s="878" t="s">
        <v>208</v>
      </c>
      <c r="C63" s="879" t="s">
        <v>147</v>
      </c>
      <c r="D63" s="861" t="s">
        <v>511</v>
      </c>
      <c r="E63" s="857"/>
      <c r="F63" s="1320">
        <f>SUM(F64:F66)</f>
        <v>0</v>
      </c>
      <c r="G63" s="1233" t="e">
        <f>SUM('[1]прил5'!I467)</f>
        <v>#REF!</v>
      </c>
    </row>
    <row r="64" spans="1:7" ht="29.25" customHeight="1" hidden="1">
      <c r="A64" s="673" t="s">
        <v>154</v>
      </c>
      <c r="B64" s="762" t="s">
        <v>208</v>
      </c>
      <c r="C64" s="763" t="s">
        <v>147</v>
      </c>
      <c r="D64" s="758" t="s">
        <v>511</v>
      </c>
      <c r="E64" s="755">
        <v>100</v>
      </c>
      <c r="F64" s="1233">
        <f>SUM('[1]прил5'!H467)</f>
        <v>0</v>
      </c>
      <c r="G64" s="1233" t="e">
        <f>SUM('[1]прил5'!I468)</f>
        <v>#REF!</v>
      </c>
    </row>
    <row r="65" spans="1:7" ht="46.5" customHeight="1" hidden="1">
      <c r="A65" s="673" t="s">
        <v>155</v>
      </c>
      <c r="B65" s="762" t="s">
        <v>208</v>
      </c>
      <c r="C65" s="763" t="s">
        <v>147</v>
      </c>
      <c r="D65" s="758" t="s">
        <v>511</v>
      </c>
      <c r="E65" s="755">
        <v>200</v>
      </c>
      <c r="F65" s="1233">
        <f>SUM('[1]прил5'!H468)</f>
        <v>0</v>
      </c>
      <c r="G65" s="1233" t="e">
        <f>SUM('[1]прил5'!I469)</f>
        <v>#REF!</v>
      </c>
    </row>
    <row r="66" spans="1:7" ht="38.25" customHeight="1" hidden="1">
      <c r="A66" s="666" t="s">
        <v>157</v>
      </c>
      <c r="B66" s="762" t="s">
        <v>208</v>
      </c>
      <c r="C66" s="763" t="s">
        <v>147</v>
      </c>
      <c r="D66" s="758" t="s">
        <v>511</v>
      </c>
      <c r="E66" s="755">
        <v>800</v>
      </c>
      <c r="F66" s="1233">
        <f>SUM('[1]прил5'!H469)</f>
        <v>0</v>
      </c>
      <c r="G66" s="1320" t="e">
        <f>SUM(G67)</f>
        <v>#REF!</v>
      </c>
    </row>
    <row r="67" spans="1:7" ht="36" customHeight="1" hidden="1">
      <c r="A67" s="853" t="s">
        <v>206</v>
      </c>
      <c r="B67" s="878" t="s">
        <v>208</v>
      </c>
      <c r="C67" s="879" t="s">
        <v>147</v>
      </c>
      <c r="D67" s="861" t="s">
        <v>499</v>
      </c>
      <c r="E67" s="857"/>
      <c r="F67" s="1320">
        <f>SUM(F68)</f>
        <v>0</v>
      </c>
      <c r="G67" s="1233" t="e">
        <f>SUM('[1]прил5'!I471)</f>
        <v>#REF!</v>
      </c>
    </row>
    <row r="68" spans="1:7" ht="38.25" customHeight="1" hidden="1">
      <c r="A68" s="673" t="s">
        <v>154</v>
      </c>
      <c r="B68" s="762" t="s">
        <v>208</v>
      </c>
      <c r="C68" s="763" t="s">
        <v>147</v>
      </c>
      <c r="D68" s="758" t="s">
        <v>499</v>
      </c>
      <c r="E68" s="755">
        <v>100</v>
      </c>
      <c r="F68" s="1233">
        <f>SUM('[1]прил5'!H471)</f>
        <v>0</v>
      </c>
      <c r="G68" s="1321" t="e">
        <f>SUM(G69)</f>
        <v>#REF!</v>
      </c>
    </row>
    <row r="69" spans="1:7" ht="35.25" customHeight="1" hidden="1">
      <c r="A69" s="834" t="s">
        <v>512</v>
      </c>
      <c r="B69" s="863" t="s">
        <v>460</v>
      </c>
      <c r="C69" s="864" t="s">
        <v>478</v>
      </c>
      <c r="D69" s="865" t="s">
        <v>479</v>
      </c>
      <c r="E69" s="847"/>
      <c r="F69" s="1321">
        <f>SUM(F70)</f>
        <v>0</v>
      </c>
      <c r="G69" s="1230" t="e">
        <f>SUM(G70+G72+G75+G78+G81+G84+G86)</f>
        <v>#REF!</v>
      </c>
    </row>
    <row r="70" spans="1:7" ht="28.5" customHeight="1" hidden="1">
      <c r="A70" s="839" t="s">
        <v>461</v>
      </c>
      <c r="B70" s="872" t="s">
        <v>460</v>
      </c>
      <c r="C70" s="873" t="s">
        <v>147</v>
      </c>
      <c r="D70" s="869" t="s">
        <v>479</v>
      </c>
      <c r="E70" s="852"/>
      <c r="F70" s="1230">
        <f>SUM(F71+F73+F76+F79+F82+F85+F87)</f>
        <v>0</v>
      </c>
      <c r="G70" s="1320" t="e">
        <f>SUM(G71)</f>
        <v>#REF!</v>
      </c>
    </row>
    <row r="71" spans="1:7" ht="30" customHeight="1" hidden="1">
      <c r="A71" s="664" t="s">
        <v>513</v>
      </c>
      <c r="B71" s="878" t="s">
        <v>460</v>
      </c>
      <c r="C71" s="879" t="s">
        <v>147</v>
      </c>
      <c r="D71" s="861" t="s">
        <v>514</v>
      </c>
      <c r="E71" s="857"/>
      <c r="F71" s="1320">
        <f>SUM(F72)</f>
        <v>0</v>
      </c>
      <c r="G71" s="1233" t="e">
        <f>SUM('[1]прил5'!I410)</f>
        <v>#REF!</v>
      </c>
    </row>
    <row r="72" spans="1:7" ht="39" customHeight="1" hidden="1">
      <c r="A72" s="673" t="s">
        <v>155</v>
      </c>
      <c r="B72" s="762" t="s">
        <v>460</v>
      </c>
      <c r="C72" s="763" t="s">
        <v>147</v>
      </c>
      <c r="D72" s="758" t="s">
        <v>514</v>
      </c>
      <c r="E72" s="755" t="s">
        <v>187</v>
      </c>
      <c r="F72" s="1233">
        <f>SUM('[1]прил5'!H410)</f>
        <v>0</v>
      </c>
      <c r="G72" s="1320" t="e">
        <f>SUM(G73:G74)</f>
        <v>#REF!</v>
      </c>
    </row>
    <row r="73" spans="1:7" ht="39" customHeight="1" hidden="1">
      <c r="A73" s="664" t="s">
        <v>515</v>
      </c>
      <c r="B73" s="878" t="s">
        <v>460</v>
      </c>
      <c r="C73" s="879" t="s">
        <v>147</v>
      </c>
      <c r="D73" s="861" t="s">
        <v>516</v>
      </c>
      <c r="E73" s="857"/>
      <c r="F73" s="1320">
        <f>SUM(F74:F75)</f>
        <v>0</v>
      </c>
      <c r="G73" s="1233" t="e">
        <f>SUM('[1]прил5'!I412)</f>
        <v>#REF!</v>
      </c>
    </row>
    <row r="74" spans="1:7" ht="39.75" customHeight="1" hidden="1">
      <c r="A74" s="673" t="s">
        <v>155</v>
      </c>
      <c r="B74" s="762" t="s">
        <v>460</v>
      </c>
      <c r="C74" s="763" t="s">
        <v>147</v>
      </c>
      <c r="D74" s="758" t="s">
        <v>516</v>
      </c>
      <c r="E74" s="755" t="s">
        <v>156</v>
      </c>
      <c r="F74" s="1233">
        <f>SUM('[1]прил5'!H412)</f>
        <v>0</v>
      </c>
      <c r="G74" s="1233" t="e">
        <f>SUM('[1]прил5'!I413)</f>
        <v>#REF!</v>
      </c>
    </row>
    <row r="75" spans="1:7" ht="39" customHeight="1" hidden="1">
      <c r="A75" s="673" t="s">
        <v>186</v>
      </c>
      <c r="B75" s="762" t="s">
        <v>460</v>
      </c>
      <c r="C75" s="763" t="s">
        <v>147</v>
      </c>
      <c r="D75" s="758" t="s">
        <v>516</v>
      </c>
      <c r="E75" s="755" t="s">
        <v>187</v>
      </c>
      <c r="F75" s="1233">
        <f>SUM('[1]прил5'!H413)</f>
        <v>0</v>
      </c>
      <c r="G75" s="1320" t="e">
        <f>SUM(G76:G77)</f>
        <v>#REF!</v>
      </c>
    </row>
    <row r="76" spans="1:7" ht="36" customHeight="1" hidden="1">
      <c r="A76" s="664" t="s">
        <v>517</v>
      </c>
      <c r="B76" s="878" t="s">
        <v>460</v>
      </c>
      <c r="C76" s="879" t="s">
        <v>147</v>
      </c>
      <c r="D76" s="861" t="s">
        <v>518</v>
      </c>
      <c r="E76" s="857"/>
      <c r="F76" s="1320">
        <f>SUM(F77:F78)</f>
        <v>0</v>
      </c>
      <c r="G76" s="1233" t="e">
        <f>SUM('[1]прил5'!I415)</f>
        <v>#REF!</v>
      </c>
    </row>
    <row r="77" spans="1:7" ht="39" customHeight="1" hidden="1">
      <c r="A77" s="673" t="s">
        <v>155</v>
      </c>
      <c r="B77" s="762" t="s">
        <v>460</v>
      </c>
      <c r="C77" s="763" t="s">
        <v>147</v>
      </c>
      <c r="D77" s="758" t="s">
        <v>518</v>
      </c>
      <c r="E77" s="755" t="s">
        <v>156</v>
      </c>
      <c r="F77" s="1233">
        <f>SUM('[1]прил5'!H415)</f>
        <v>0</v>
      </c>
      <c r="G77" s="1233" t="e">
        <f>SUM('[1]прил5'!I416)</f>
        <v>#REF!</v>
      </c>
    </row>
    <row r="78" spans="1:7" ht="39" customHeight="1" hidden="1">
      <c r="A78" s="673" t="s">
        <v>186</v>
      </c>
      <c r="B78" s="762" t="s">
        <v>460</v>
      </c>
      <c r="C78" s="763" t="s">
        <v>147</v>
      </c>
      <c r="D78" s="758" t="s">
        <v>518</v>
      </c>
      <c r="E78" s="755" t="s">
        <v>187</v>
      </c>
      <c r="F78" s="1233">
        <f>SUM('[1]прил5'!H416)</f>
        <v>0</v>
      </c>
      <c r="G78" s="1320" t="e">
        <f>SUM(G79:G80)</f>
        <v>#REF!</v>
      </c>
    </row>
    <row r="79" spans="1:7" ht="37.5" customHeight="1" hidden="1">
      <c r="A79" s="664" t="s">
        <v>519</v>
      </c>
      <c r="B79" s="878" t="s">
        <v>460</v>
      </c>
      <c r="C79" s="879" t="s">
        <v>147</v>
      </c>
      <c r="D79" s="861" t="s">
        <v>520</v>
      </c>
      <c r="E79" s="857"/>
      <c r="F79" s="1320">
        <f>SUM(F80:F81)</f>
        <v>0</v>
      </c>
      <c r="G79" s="1233" t="e">
        <f>SUM('[1]прил5'!I418)</f>
        <v>#REF!</v>
      </c>
    </row>
    <row r="80" spans="1:7" ht="36" customHeight="1" hidden="1">
      <c r="A80" s="673" t="s">
        <v>155</v>
      </c>
      <c r="B80" s="762" t="s">
        <v>460</v>
      </c>
      <c r="C80" s="763" t="s">
        <v>147</v>
      </c>
      <c r="D80" s="758" t="s">
        <v>520</v>
      </c>
      <c r="E80" s="755" t="s">
        <v>156</v>
      </c>
      <c r="F80" s="1233">
        <f>SUM('[1]прил5'!H418)</f>
        <v>0</v>
      </c>
      <c r="G80" s="1233" t="e">
        <f>SUM('[1]прил5'!I419)</f>
        <v>#REF!</v>
      </c>
    </row>
    <row r="81" spans="1:7" ht="30" customHeight="1" hidden="1">
      <c r="A81" s="673" t="s">
        <v>186</v>
      </c>
      <c r="B81" s="762" t="s">
        <v>460</v>
      </c>
      <c r="C81" s="763" t="s">
        <v>147</v>
      </c>
      <c r="D81" s="758" t="s">
        <v>520</v>
      </c>
      <c r="E81" s="755" t="s">
        <v>187</v>
      </c>
      <c r="F81" s="1233">
        <f>SUM('[1]прил5'!H419)</f>
        <v>0</v>
      </c>
      <c r="G81" s="1320" t="e">
        <f>SUM(G82:G83)</f>
        <v>#REF!</v>
      </c>
    </row>
    <row r="82" spans="1:7" ht="32.25" customHeight="1" hidden="1">
      <c r="A82" s="664" t="s">
        <v>521</v>
      </c>
      <c r="B82" s="878" t="s">
        <v>460</v>
      </c>
      <c r="C82" s="879" t="s">
        <v>147</v>
      </c>
      <c r="D82" s="861" t="s">
        <v>522</v>
      </c>
      <c r="E82" s="857"/>
      <c r="F82" s="1320">
        <f>SUM(F83:F84)</f>
        <v>0</v>
      </c>
      <c r="G82" s="1233" t="e">
        <f>SUM('[1]прил5'!I421)</f>
        <v>#REF!</v>
      </c>
    </row>
    <row r="83" spans="1:7" ht="29.25" customHeight="1" hidden="1">
      <c r="A83" s="673" t="s">
        <v>155</v>
      </c>
      <c r="B83" s="762" t="s">
        <v>460</v>
      </c>
      <c r="C83" s="763" t="s">
        <v>147</v>
      </c>
      <c r="D83" s="758" t="s">
        <v>522</v>
      </c>
      <c r="E83" s="755" t="s">
        <v>156</v>
      </c>
      <c r="F83" s="1233">
        <f>SUM('[1]прил5'!H421)</f>
        <v>0</v>
      </c>
      <c r="G83" s="1233" t="e">
        <f>SUM('[1]прил5'!I422)</f>
        <v>#REF!</v>
      </c>
    </row>
    <row r="84" spans="1:7" ht="33" customHeight="1" hidden="1">
      <c r="A84" s="673" t="s">
        <v>186</v>
      </c>
      <c r="B84" s="762" t="s">
        <v>460</v>
      </c>
      <c r="C84" s="763" t="s">
        <v>147</v>
      </c>
      <c r="D84" s="758" t="s">
        <v>522</v>
      </c>
      <c r="E84" s="755" t="s">
        <v>187</v>
      </c>
      <c r="F84" s="1233">
        <f>SUM('[1]прил5'!H422)</f>
        <v>0</v>
      </c>
      <c r="G84" s="1320" t="e">
        <f>SUM(G85)</f>
        <v>#REF!</v>
      </c>
    </row>
    <row r="85" spans="1:7" ht="33" customHeight="1" hidden="1">
      <c r="A85" s="664" t="s">
        <v>523</v>
      </c>
      <c r="B85" s="878" t="s">
        <v>460</v>
      </c>
      <c r="C85" s="879" t="s">
        <v>147</v>
      </c>
      <c r="D85" s="861" t="s">
        <v>524</v>
      </c>
      <c r="E85" s="857"/>
      <c r="F85" s="1320">
        <f>SUM(F86)</f>
        <v>0</v>
      </c>
      <c r="G85" s="1233" t="e">
        <f>SUM('[1]прил5'!I388)</f>
        <v>#REF!</v>
      </c>
    </row>
    <row r="86" spans="1:7" ht="29.25" customHeight="1" hidden="1">
      <c r="A86" s="673" t="s">
        <v>186</v>
      </c>
      <c r="B86" s="762" t="s">
        <v>460</v>
      </c>
      <c r="C86" s="763" t="s">
        <v>147</v>
      </c>
      <c r="D86" s="758" t="s">
        <v>524</v>
      </c>
      <c r="E86" s="755">
        <v>300</v>
      </c>
      <c r="F86" s="1233">
        <f>SUM('[1]прил5'!H388)</f>
        <v>0</v>
      </c>
      <c r="G86" s="1320" t="e">
        <f>SUM(G87)</f>
        <v>#REF!</v>
      </c>
    </row>
    <row r="87" spans="1:7" ht="33" customHeight="1" hidden="1">
      <c r="A87" s="664" t="s">
        <v>525</v>
      </c>
      <c r="B87" s="878" t="s">
        <v>460</v>
      </c>
      <c r="C87" s="879" t="s">
        <v>147</v>
      </c>
      <c r="D87" s="861" t="s">
        <v>526</v>
      </c>
      <c r="E87" s="857"/>
      <c r="F87" s="1320">
        <f>SUM(F88)</f>
        <v>0</v>
      </c>
      <c r="G87" s="1233" t="e">
        <f>SUM('[1]прил5'!I482)</f>
        <v>#REF!</v>
      </c>
    </row>
    <row r="88" spans="1:7" ht="33.75" customHeight="1" hidden="1">
      <c r="A88" s="673" t="s">
        <v>155</v>
      </c>
      <c r="B88" s="762" t="s">
        <v>460</v>
      </c>
      <c r="C88" s="763" t="s">
        <v>147</v>
      </c>
      <c r="D88" s="758" t="s">
        <v>526</v>
      </c>
      <c r="E88" s="755">
        <v>200</v>
      </c>
      <c r="F88" s="1233">
        <f>SUM('[1]прил5'!H482)</f>
        <v>0</v>
      </c>
      <c r="G88" s="1321" t="e">
        <f>SUM(G90+G92+G95)</f>
        <v>#REF!</v>
      </c>
    </row>
    <row r="89" spans="1:7" ht="31.5" customHeight="1" hidden="1">
      <c r="A89" s="834" t="s">
        <v>527</v>
      </c>
      <c r="B89" s="863" t="s">
        <v>528</v>
      </c>
      <c r="C89" s="864" t="s">
        <v>478</v>
      </c>
      <c r="D89" s="865" t="s">
        <v>479</v>
      </c>
      <c r="E89" s="847"/>
      <c r="F89" s="1321" t="e">
        <f>SUM(F91+F93+F96)</f>
        <v>#REF!</v>
      </c>
      <c r="G89" s="1230" t="e">
        <f>SUM(G90+G92+G95)</f>
        <v>#REF!</v>
      </c>
    </row>
    <row r="90" spans="1:7" ht="31.5" customHeight="1" hidden="1">
      <c r="A90" s="839" t="s">
        <v>529</v>
      </c>
      <c r="B90" s="872" t="s">
        <v>528</v>
      </c>
      <c r="C90" s="873" t="s">
        <v>147</v>
      </c>
      <c r="D90" s="869" t="s">
        <v>479</v>
      </c>
      <c r="E90" s="852"/>
      <c r="F90" s="1230" t="e">
        <f>SUM(F91+F93+F96)</f>
        <v>#REF!</v>
      </c>
      <c r="G90" s="1320" t="e">
        <f>SUM(G91)</f>
        <v>#REF!</v>
      </c>
    </row>
    <row r="91" spans="1:7" ht="32.25" customHeight="1" hidden="1">
      <c r="A91" s="664" t="s">
        <v>530</v>
      </c>
      <c r="B91" s="878" t="s">
        <v>528</v>
      </c>
      <c r="C91" s="879" t="s">
        <v>147</v>
      </c>
      <c r="D91" s="861" t="s">
        <v>531</v>
      </c>
      <c r="E91" s="857"/>
      <c r="F91" s="1320" t="e">
        <f>SUM(F92)</f>
        <v>#REF!</v>
      </c>
      <c r="G91" s="1233" t="e">
        <f>SUM('[1]прил5'!I41)</f>
        <v>#REF!</v>
      </c>
    </row>
    <row r="92" spans="1:7" ht="36" customHeight="1" hidden="1">
      <c r="A92" s="673" t="s">
        <v>154</v>
      </c>
      <c r="B92" s="762" t="s">
        <v>528</v>
      </c>
      <c r="C92" s="763" t="s">
        <v>147</v>
      </c>
      <c r="D92" s="758" t="s">
        <v>531</v>
      </c>
      <c r="E92" s="755">
        <v>100</v>
      </c>
      <c r="F92" s="1233" t="e">
        <f>SUM('[1]прил5'!H41)</f>
        <v>#REF!</v>
      </c>
      <c r="G92" s="1320" t="e">
        <f>SUM(G93:G94)</f>
        <v>#REF!</v>
      </c>
    </row>
    <row r="93" spans="1:7" ht="27" customHeight="1" hidden="1">
      <c r="A93" s="664" t="s">
        <v>532</v>
      </c>
      <c r="B93" s="878" t="s">
        <v>528</v>
      </c>
      <c r="C93" s="879" t="s">
        <v>147</v>
      </c>
      <c r="D93" s="861" t="s">
        <v>533</v>
      </c>
      <c r="E93" s="857"/>
      <c r="F93" s="1320">
        <f>SUM(F94:F95)</f>
        <v>0</v>
      </c>
      <c r="G93" s="1233" t="e">
        <f>SUM('[1]прил5'!I454)</f>
        <v>#REF!</v>
      </c>
    </row>
    <row r="94" spans="1:7" ht="36.75" customHeight="1" hidden="1">
      <c r="A94" s="673" t="s">
        <v>155</v>
      </c>
      <c r="B94" s="762" t="s">
        <v>528</v>
      </c>
      <c r="C94" s="763" t="s">
        <v>147</v>
      </c>
      <c r="D94" s="758" t="s">
        <v>533</v>
      </c>
      <c r="E94" s="755">
        <v>200</v>
      </c>
      <c r="F94" s="1233">
        <f>SUM('[1]прил5'!H454)</f>
        <v>0</v>
      </c>
      <c r="G94" s="1233" t="e">
        <f>SUM('[1]прил5'!I455)</f>
        <v>#REF!</v>
      </c>
    </row>
    <row r="95" spans="1:7" ht="29.25" customHeight="1" hidden="1">
      <c r="A95" s="673" t="s">
        <v>186</v>
      </c>
      <c r="B95" s="762" t="s">
        <v>528</v>
      </c>
      <c r="C95" s="763" t="s">
        <v>147</v>
      </c>
      <c r="D95" s="758" t="s">
        <v>533</v>
      </c>
      <c r="E95" s="755">
        <v>300</v>
      </c>
      <c r="F95" s="1233">
        <f>SUM('[1]прил5'!H455)</f>
        <v>0</v>
      </c>
      <c r="G95" s="1320" t="e">
        <f>SUM(G96)</f>
        <v>#REF!</v>
      </c>
    </row>
    <row r="96" spans="1:7" ht="33.75" customHeight="1" hidden="1">
      <c r="A96" s="664" t="s">
        <v>534</v>
      </c>
      <c r="B96" s="878" t="s">
        <v>528</v>
      </c>
      <c r="C96" s="879" t="s">
        <v>147</v>
      </c>
      <c r="D96" s="861" t="s">
        <v>535</v>
      </c>
      <c r="E96" s="857"/>
      <c r="F96" s="1320" t="e">
        <f>SUM(F97)</f>
        <v>#REF!</v>
      </c>
      <c r="G96" s="1233" t="e">
        <f>SUM('[1]прил5'!I43+'[1]прил5'!I321+'[1]прил5'!I475+'[1]прил5'!I486)</f>
        <v>#REF!</v>
      </c>
    </row>
    <row r="97" spans="1:7" ht="35.25" customHeight="1" hidden="1">
      <c r="A97" s="673" t="s">
        <v>155</v>
      </c>
      <c r="B97" s="762" t="s">
        <v>528</v>
      </c>
      <c r="C97" s="763" t="s">
        <v>147</v>
      </c>
      <c r="D97" s="758" t="s">
        <v>535</v>
      </c>
      <c r="E97" s="755">
        <v>200</v>
      </c>
      <c r="F97" s="1233" t="e">
        <f>SUM('[1]прил5'!H43+'[1]прил5'!H321+'[1]прил5'!H475+'[1]прил5'!H486)</f>
        <v>#REF!</v>
      </c>
      <c r="G97" s="1233" t="e">
        <f>SUM('[1]прил5'!I469)</f>
        <v>#REF!</v>
      </c>
    </row>
    <row r="98" spans="1:7" ht="36.75" customHeight="1" hidden="1">
      <c r="A98" s="673" t="s">
        <v>157</v>
      </c>
      <c r="B98" s="762" t="s">
        <v>528</v>
      </c>
      <c r="C98" s="763"/>
      <c r="D98" s="758" t="s">
        <v>536</v>
      </c>
      <c r="E98" s="755">
        <v>800</v>
      </c>
      <c r="F98" s="1233">
        <f>SUM('[1]прил5'!H469)</f>
        <v>0</v>
      </c>
      <c r="G98" s="1229" t="e">
        <f>SUM(G99+G136+G147+G151)</f>
        <v>#REF!</v>
      </c>
    </row>
    <row r="99" spans="1:7" ht="39" customHeight="1" hidden="1">
      <c r="A99" s="880" t="s">
        <v>537</v>
      </c>
      <c r="B99" s="874" t="s">
        <v>538</v>
      </c>
      <c r="C99" s="875" t="s">
        <v>478</v>
      </c>
      <c r="D99" s="876" t="s">
        <v>479</v>
      </c>
      <c r="E99" s="877"/>
      <c r="F99" s="1229">
        <f>SUM(F100+F137+F148+F152)</f>
        <v>0</v>
      </c>
      <c r="G99" s="1321" t="e">
        <f>SUM(G100+G116)</f>
        <v>#REF!</v>
      </c>
    </row>
    <row r="100" spans="1:7" ht="30" customHeight="1" hidden="1">
      <c r="A100" s="844" t="s">
        <v>539</v>
      </c>
      <c r="B100" s="863" t="s">
        <v>540</v>
      </c>
      <c r="C100" s="864" t="s">
        <v>478</v>
      </c>
      <c r="D100" s="865" t="s">
        <v>479</v>
      </c>
      <c r="E100" s="847"/>
      <c r="F100" s="1321">
        <f>SUM(F101+F117)</f>
        <v>0</v>
      </c>
      <c r="G100" s="1230" t="e">
        <f>SUM(G101+G104+G107+G110+G112)</f>
        <v>#REF!</v>
      </c>
    </row>
    <row r="101" spans="1:7" ht="25.5" customHeight="1" hidden="1">
      <c r="A101" s="866" t="s">
        <v>541</v>
      </c>
      <c r="B101" s="872" t="s">
        <v>540</v>
      </c>
      <c r="C101" s="873" t="s">
        <v>147</v>
      </c>
      <c r="D101" s="869" t="s">
        <v>479</v>
      </c>
      <c r="E101" s="852"/>
      <c r="F101" s="1230">
        <f>SUM(F102+F105+F108+F111+F113)</f>
        <v>0</v>
      </c>
      <c r="G101" s="1320" t="e">
        <f>SUM(G102:G103)</f>
        <v>#REF!</v>
      </c>
    </row>
    <row r="102" spans="1:7" ht="30" customHeight="1" hidden="1">
      <c r="A102" s="853" t="s">
        <v>542</v>
      </c>
      <c r="B102" s="878" t="s">
        <v>540</v>
      </c>
      <c r="C102" s="879" t="s">
        <v>147</v>
      </c>
      <c r="D102" s="861" t="s">
        <v>543</v>
      </c>
      <c r="E102" s="857"/>
      <c r="F102" s="1320">
        <f>SUM(F103:F104)</f>
        <v>0</v>
      </c>
      <c r="G102" s="1233" t="e">
        <f>SUM('[1]прил5'!I460)</f>
        <v>#REF!</v>
      </c>
    </row>
    <row r="103" spans="1:7" ht="27.75" customHeight="1" hidden="1">
      <c r="A103" s="701" t="s">
        <v>155</v>
      </c>
      <c r="B103" s="762" t="s">
        <v>540</v>
      </c>
      <c r="C103" s="763" t="s">
        <v>147</v>
      </c>
      <c r="D103" s="758" t="s">
        <v>543</v>
      </c>
      <c r="E103" s="755">
        <v>200</v>
      </c>
      <c r="F103" s="1233">
        <f>SUM('[1]прил5'!H460)</f>
        <v>0</v>
      </c>
      <c r="G103" s="1233" t="e">
        <f>SUM('[1]прил5'!I461)</f>
        <v>#REF!</v>
      </c>
    </row>
    <row r="104" spans="1:7" ht="25.5" customHeight="1" hidden="1">
      <c r="A104" s="701" t="s">
        <v>186</v>
      </c>
      <c r="B104" s="762" t="s">
        <v>540</v>
      </c>
      <c r="C104" s="763" t="s">
        <v>147</v>
      </c>
      <c r="D104" s="758" t="s">
        <v>543</v>
      </c>
      <c r="E104" s="755">
        <v>300</v>
      </c>
      <c r="F104" s="1233">
        <f>SUM('[1]прил5'!H461)</f>
        <v>0</v>
      </c>
      <c r="G104" s="1320" t="e">
        <f>SUM(G105:G106)</f>
        <v>#REF!</v>
      </c>
    </row>
    <row r="105" spans="1:7" ht="36" customHeight="1" hidden="1">
      <c r="A105" s="858" t="s">
        <v>544</v>
      </c>
      <c r="B105" s="878" t="s">
        <v>540</v>
      </c>
      <c r="C105" s="879" t="s">
        <v>147</v>
      </c>
      <c r="D105" s="861" t="s">
        <v>545</v>
      </c>
      <c r="E105" s="857"/>
      <c r="F105" s="1320">
        <f>SUM(F106:F107)</f>
        <v>0</v>
      </c>
      <c r="G105" s="1233" t="e">
        <f>SUM('[1]прил5'!I242)</f>
        <v>#REF!</v>
      </c>
    </row>
    <row r="106" spans="1:7" ht="32.25" customHeight="1" hidden="1">
      <c r="A106" s="752" t="s">
        <v>154</v>
      </c>
      <c r="B106" s="762" t="s">
        <v>540</v>
      </c>
      <c r="C106" s="763" t="s">
        <v>147</v>
      </c>
      <c r="D106" s="758" t="s">
        <v>545</v>
      </c>
      <c r="E106" s="755">
        <v>100</v>
      </c>
      <c r="F106" s="1233">
        <f>SUM('[1]прил5'!H242)</f>
        <v>0</v>
      </c>
      <c r="G106" s="1233" t="e">
        <f>SUM('[1]прил5'!I243)</f>
        <v>#REF!</v>
      </c>
    </row>
    <row r="107" spans="1:7" ht="37.5" customHeight="1" hidden="1">
      <c r="A107" s="701" t="s">
        <v>155</v>
      </c>
      <c r="B107" s="762" t="s">
        <v>540</v>
      </c>
      <c r="C107" s="763" t="s">
        <v>147</v>
      </c>
      <c r="D107" s="758" t="s">
        <v>545</v>
      </c>
      <c r="E107" s="755">
        <v>200</v>
      </c>
      <c r="F107" s="1233">
        <f>SUM('[1]прил5'!H243)</f>
        <v>0</v>
      </c>
      <c r="G107" s="1320" t="e">
        <f>SUM(G108:G109)</f>
        <v>#REF!</v>
      </c>
    </row>
    <row r="108" spans="1:7" ht="39.75" customHeight="1" hidden="1">
      <c r="A108" s="853" t="s">
        <v>494</v>
      </c>
      <c r="B108" s="878" t="s">
        <v>540</v>
      </c>
      <c r="C108" s="879" t="s">
        <v>147</v>
      </c>
      <c r="D108" s="861" t="s">
        <v>495</v>
      </c>
      <c r="E108" s="857"/>
      <c r="F108" s="1320">
        <f>SUM(F109:F110)</f>
        <v>0</v>
      </c>
      <c r="G108" s="1233" t="e">
        <f>SUM('[1]прил5'!I427)</f>
        <v>#REF!</v>
      </c>
    </row>
    <row r="109" spans="1:7" ht="31.5" customHeight="1" hidden="1">
      <c r="A109" s="701" t="s">
        <v>155</v>
      </c>
      <c r="B109" s="762" t="s">
        <v>540</v>
      </c>
      <c r="C109" s="763" t="s">
        <v>147</v>
      </c>
      <c r="D109" s="758" t="s">
        <v>495</v>
      </c>
      <c r="E109" s="755">
        <v>200</v>
      </c>
      <c r="F109" s="1233">
        <f>SUM('[1]прил5'!H427)</f>
        <v>0</v>
      </c>
      <c r="G109" s="1233" t="e">
        <f>SUM('[1]прил5'!I428)</f>
        <v>#REF!</v>
      </c>
    </row>
    <row r="110" spans="1:7" ht="37.5" customHeight="1" hidden="1">
      <c r="A110" s="701" t="s">
        <v>186</v>
      </c>
      <c r="B110" s="762" t="s">
        <v>540</v>
      </c>
      <c r="C110" s="763" t="s">
        <v>147</v>
      </c>
      <c r="D110" s="758" t="s">
        <v>495</v>
      </c>
      <c r="E110" s="755">
        <v>300</v>
      </c>
      <c r="F110" s="1233">
        <f>SUM('[1]прил5'!H428)</f>
        <v>0</v>
      </c>
      <c r="G110" s="1320" t="e">
        <f>SUM(G111)</f>
        <v>#REF!</v>
      </c>
    </row>
    <row r="111" spans="1:7" ht="30" customHeight="1" hidden="1">
      <c r="A111" s="853" t="s">
        <v>546</v>
      </c>
      <c r="B111" s="878" t="s">
        <v>540</v>
      </c>
      <c r="C111" s="879" t="s">
        <v>147</v>
      </c>
      <c r="D111" s="861" t="s">
        <v>547</v>
      </c>
      <c r="E111" s="857"/>
      <c r="F111" s="1320">
        <f>SUM(F112)</f>
        <v>0</v>
      </c>
      <c r="G111" s="1233" t="e">
        <f>SUM('[1]прил5'!I430)</f>
        <v>#REF!</v>
      </c>
    </row>
    <row r="112" spans="1:7" ht="35.25" customHeight="1" hidden="1">
      <c r="A112" s="701" t="s">
        <v>155</v>
      </c>
      <c r="B112" s="762" t="s">
        <v>540</v>
      </c>
      <c r="C112" s="763" t="s">
        <v>147</v>
      </c>
      <c r="D112" s="758" t="s">
        <v>547</v>
      </c>
      <c r="E112" s="755">
        <v>200</v>
      </c>
      <c r="F112" s="1233">
        <f>SUM('[1]прил5'!H430)</f>
        <v>0</v>
      </c>
      <c r="G112" s="1320" t="e">
        <f>SUM(G113:G115)</f>
        <v>#REF!</v>
      </c>
    </row>
    <row r="113" spans="1:7" ht="41.25" customHeight="1" hidden="1">
      <c r="A113" s="853" t="s">
        <v>202</v>
      </c>
      <c r="B113" s="878" t="s">
        <v>540</v>
      </c>
      <c r="C113" s="879" t="s">
        <v>147</v>
      </c>
      <c r="D113" s="861" t="s">
        <v>483</v>
      </c>
      <c r="E113" s="857"/>
      <c r="F113" s="1320">
        <f>SUM(F114:F116)</f>
        <v>0</v>
      </c>
      <c r="G113" s="1233" t="e">
        <f>SUM('[1]прил5'!I245)</f>
        <v>#REF!</v>
      </c>
    </row>
    <row r="114" spans="1:7" ht="39" customHeight="1" hidden="1">
      <c r="A114" s="701" t="s">
        <v>154</v>
      </c>
      <c r="B114" s="762" t="s">
        <v>540</v>
      </c>
      <c r="C114" s="763" t="s">
        <v>147</v>
      </c>
      <c r="D114" s="758" t="s">
        <v>483</v>
      </c>
      <c r="E114" s="755">
        <v>100</v>
      </c>
      <c r="F114" s="1233">
        <f>SUM('[1]прил5'!H245)</f>
        <v>0</v>
      </c>
      <c r="G114" s="1233" t="e">
        <f>SUM('[1]прил5'!I246)</f>
        <v>#REF!</v>
      </c>
    </row>
    <row r="115" spans="1:7" ht="38.25" customHeight="1" hidden="1">
      <c r="A115" s="701" t="s">
        <v>155</v>
      </c>
      <c r="B115" s="762" t="s">
        <v>540</v>
      </c>
      <c r="C115" s="763" t="s">
        <v>147</v>
      </c>
      <c r="D115" s="758" t="s">
        <v>483</v>
      </c>
      <c r="E115" s="755">
        <v>200</v>
      </c>
      <c r="F115" s="1233">
        <f>SUM('[1]прил5'!H246)</f>
        <v>0</v>
      </c>
      <c r="G115" s="1233" t="e">
        <f>SUM('[1]прил5'!I247)</f>
        <v>#REF!</v>
      </c>
    </row>
    <row r="116" spans="1:7" ht="39" customHeight="1" hidden="1">
      <c r="A116" s="701" t="s">
        <v>157</v>
      </c>
      <c r="B116" s="762" t="s">
        <v>540</v>
      </c>
      <c r="C116" s="763" t="s">
        <v>147</v>
      </c>
      <c r="D116" s="758" t="s">
        <v>483</v>
      </c>
      <c r="E116" s="755">
        <v>800</v>
      </c>
      <c r="F116" s="1233">
        <f>SUM('[1]прил5'!H247)</f>
        <v>0</v>
      </c>
      <c r="G116" s="1230" t="e">
        <f>SUM(G117+G120+G123+G125+G128+G130+G132)</f>
        <v>#REF!</v>
      </c>
    </row>
    <row r="117" spans="1:7" ht="40.5" customHeight="1" hidden="1">
      <c r="A117" s="866" t="s">
        <v>548</v>
      </c>
      <c r="B117" s="872" t="s">
        <v>540</v>
      </c>
      <c r="C117" s="873" t="s">
        <v>148</v>
      </c>
      <c r="D117" s="869" t="s">
        <v>479</v>
      </c>
      <c r="E117" s="852"/>
      <c r="F117" s="1230">
        <f>SUM(F118+F121+F124+F126+F129+F131+F133)</f>
        <v>0</v>
      </c>
      <c r="G117" s="1320" t="e">
        <f>SUM(G118:G119)</f>
        <v>#REF!</v>
      </c>
    </row>
    <row r="118" spans="1:7" ht="35.25" customHeight="1" hidden="1">
      <c r="A118" s="853" t="s">
        <v>549</v>
      </c>
      <c r="B118" s="878" t="s">
        <v>540</v>
      </c>
      <c r="C118" s="879" t="s">
        <v>148</v>
      </c>
      <c r="D118" s="861" t="s">
        <v>550</v>
      </c>
      <c r="E118" s="857"/>
      <c r="F118" s="1320">
        <f>SUM(F119:F120)</f>
        <v>0</v>
      </c>
      <c r="G118" s="1233" t="e">
        <f>SUM('[1]прил5'!I265)</f>
        <v>#REF!</v>
      </c>
    </row>
    <row r="119" spans="1:7" ht="35.25" customHeight="1" hidden="1">
      <c r="A119" s="752" t="s">
        <v>154</v>
      </c>
      <c r="B119" s="762" t="s">
        <v>540</v>
      </c>
      <c r="C119" s="763" t="s">
        <v>148</v>
      </c>
      <c r="D119" s="758" t="s">
        <v>550</v>
      </c>
      <c r="E119" s="755">
        <v>100</v>
      </c>
      <c r="F119" s="1233">
        <f>SUM('[1]прил5'!H265)</f>
        <v>0</v>
      </c>
      <c r="G119" s="1233" t="e">
        <f>SUM('[1]прил5'!I266)</f>
        <v>#REF!</v>
      </c>
    </row>
    <row r="120" spans="1:7" ht="40.5" customHeight="1" hidden="1">
      <c r="A120" s="701" t="s">
        <v>155</v>
      </c>
      <c r="B120" s="762" t="s">
        <v>540</v>
      </c>
      <c r="C120" s="763" t="s">
        <v>148</v>
      </c>
      <c r="D120" s="758" t="s">
        <v>550</v>
      </c>
      <c r="E120" s="755">
        <v>200</v>
      </c>
      <c r="F120" s="1233">
        <f>SUM('[1]прил5'!H266)</f>
        <v>0</v>
      </c>
      <c r="G120" s="1320" t="e">
        <f>SUM(G121:G122)</f>
        <v>#REF!</v>
      </c>
    </row>
    <row r="121" spans="1:7" ht="38.25" customHeight="1" hidden="1">
      <c r="A121" s="853" t="s">
        <v>494</v>
      </c>
      <c r="B121" s="878" t="s">
        <v>540</v>
      </c>
      <c r="C121" s="879" t="s">
        <v>148</v>
      </c>
      <c r="D121" s="861" t="s">
        <v>495</v>
      </c>
      <c r="E121" s="857"/>
      <c r="F121" s="1320">
        <f>SUM(F122:F123)</f>
        <v>0</v>
      </c>
      <c r="G121" s="1233" t="e">
        <f>SUM('[1]прил5'!I433)</f>
        <v>#REF!</v>
      </c>
    </row>
    <row r="122" spans="1:7" ht="33.75" customHeight="1" hidden="1">
      <c r="A122" s="701" t="s">
        <v>155</v>
      </c>
      <c r="B122" s="762" t="s">
        <v>540</v>
      </c>
      <c r="C122" s="763" t="s">
        <v>148</v>
      </c>
      <c r="D122" s="758" t="s">
        <v>495</v>
      </c>
      <c r="E122" s="755">
        <v>200</v>
      </c>
      <c r="F122" s="1233">
        <f>SUM('[1]прил5'!H433)</f>
        <v>0</v>
      </c>
      <c r="G122" s="1233" t="e">
        <f>SUM('[1]прил5'!I434)</f>
        <v>#REF!</v>
      </c>
    </row>
    <row r="123" spans="1:7" ht="37.5" customHeight="1" hidden="1">
      <c r="A123" s="701" t="s">
        <v>186</v>
      </c>
      <c r="B123" s="762" t="s">
        <v>540</v>
      </c>
      <c r="C123" s="763" t="s">
        <v>148</v>
      </c>
      <c r="D123" s="758" t="s">
        <v>495</v>
      </c>
      <c r="E123" s="755">
        <v>300</v>
      </c>
      <c r="F123" s="1233">
        <f>SUM('[1]прил5'!H434)</f>
        <v>0</v>
      </c>
      <c r="G123" s="1320" t="e">
        <f>SUM(G124)</f>
        <v>#REF!</v>
      </c>
    </row>
    <row r="124" spans="1:7" ht="39.75" customHeight="1" hidden="1">
      <c r="A124" s="858" t="s">
        <v>551</v>
      </c>
      <c r="B124" s="878" t="s">
        <v>540</v>
      </c>
      <c r="C124" s="879" t="s">
        <v>148</v>
      </c>
      <c r="D124" s="861" t="s">
        <v>552</v>
      </c>
      <c r="E124" s="857"/>
      <c r="F124" s="1320">
        <f>SUM(F125)</f>
        <v>0</v>
      </c>
      <c r="G124" s="1233" t="e">
        <f>SUM('[1]прил5'!I275)</f>
        <v>#REF!</v>
      </c>
    </row>
    <row r="125" spans="1:7" ht="34.5" customHeight="1" hidden="1">
      <c r="A125" s="752" t="s">
        <v>154</v>
      </c>
      <c r="B125" s="762" t="s">
        <v>540</v>
      </c>
      <c r="C125" s="763" t="s">
        <v>148</v>
      </c>
      <c r="D125" s="758" t="s">
        <v>552</v>
      </c>
      <c r="E125" s="755">
        <v>100</v>
      </c>
      <c r="F125" s="1233">
        <f>SUM('[1]прил5'!H275)</f>
        <v>0</v>
      </c>
      <c r="G125" s="1320" t="e">
        <f>SUM(G126:G127)</f>
        <v>#REF!</v>
      </c>
    </row>
    <row r="126" spans="1:7" ht="30" customHeight="1" hidden="1">
      <c r="A126" s="853" t="s">
        <v>546</v>
      </c>
      <c r="B126" s="878" t="s">
        <v>540</v>
      </c>
      <c r="C126" s="879" t="s">
        <v>148</v>
      </c>
      <c r="D126" s="861" t="s">
        <v>547</v>
      </c>
      <c r="E126" s="857"/>
      <c r="F126" s="1320">
        <f>SUM(F127:F128)</f>
        <v>0</v>
      </c>
      <c r="G126" s="1233" t="e">
        <f>SUM('[1]прил5'!I268)</f>
        <v>#REF!</v>
      </c>
    </row>
    <row r="127" spans="1:7" ht="36.75" customHeight="1" hidden="1">
      <c r="A127" s="701" t="s">
        <v>154</v>
      </c>
      <c r="B127" s="762" t="s">
        <v>540</v>
      </c>
      <c r="C127" s="763" t="s">
        <v>148</v>
      </c>
      <c r="D127" s="758" t="s">
        <v>547</v>
      </c>
      <c r="E127" s="755">
        <v>100</v>
      </c>
      <c r="F127" s="1233">
        <f>SUM('[1]прил5'!H268)</f>
        <v>0</v>
      </c>
      <c r="G127" s="1233" t="e">
        <f>SUM('[1]прил5'!I269+'[1]прил5'!I436)</f>
        <v>#REF!</v>
      </c>
    </row>
    <row r="128" spans="1:7" ht="30" customHeight="1" hidden="1">
      <c r="A128" s="701" t="s">
        <v>186</v>
      </c>
      <c r="B128" s="762" t="s">
        <v>540</v>
      </c>
      <c r="C128" s="763" t="s">
        <v>148</v>
      </c>
      <c r="D128" s="758" t="s">
        <v>547</v>
      </c>
      <c r="E128" s="755">
        <v>300</v>
      </c>
      <c r="F128" s="1233">
        <f>SUM('[1]прил5'!H269+'[1]прил5'!H436)</f>
        <v>0</v>
      </c>
      <c r="G128" s="1320" t="e">
        <f>SUM(G129)</f>
        <v>#REF!</v>
      </c>
    </row>
    <row r="129" spans="1:7" ht="39.75" customHeight="1" hidden="1">
      <c r="A129" s="853" t="s">
        <v>553</v>
      </c>
      <c r="B129" s="878" t="s">
        <v>540</v>
      </c>
      <c r="C129" s="879" t="s">
        <v>148</v>
      </c>
      <c r="D129" s="861" t="s">
        <v>554</v>
      </c>
      <c r="E129" s="857"/>
      <c r="F129" s="1320">
        <f>SUM(F130)</f>
        <v>0</v>
      </c>
      <c r="G129" s="1233" t="e">
        <f>SUM('[1]прил5'!I271)</f>
        <v>#REF!</v>
      </c>
    </row>
    <row r="130" spans="1:7" ht="43.5" customHeight="1" hidden="1">
      <c r="A130" s="701" t="s">
        <v>155</v>
      </c>
      <c r="B130" s="762" t="s">
        <v>540</v>
      </c>
      <c r="C130" s="763" t="s">
        <v>148</v>
      </c>
      <c r="D130" s="758" t="s">
        <v>554</v>
      </c>
      <c r="E130" s="755">
        <v>200</v>
      </c>
      <c r="F130" s="1233">
        <f>SUM('[1]прил5'!H271)</f>
        <v>0</v>
      </c>
      <c r="G130" s="1320" t="e">
        <f>SUM(G131)</f>
        <v>#REF!</v>
      </c>
    </row>
    <row r="131" spans="1:7" ht="39" customHeight="1" hidden="1">
      <c r="A131" s="853" t="s">
        <v>555</v>
      </c>
      <c r="B131" s="878" t="s">
        <v>540</v>
      </c>
      <c r="C131" s="879" t="s">
        <v>148</v>
      </c>
      <c r="D131" s="861" t="s">
        <v>556</v>
      </c>
      <c r="E131" s="857"/>
      <c r="F131" s="1320">
        <f>SUM(F132)</f>
        <v>0</v>
      </c>
      <c r="G131" s="1233" t="e">
        <f>SUM('[1]прил5'!I273)</f>
        <v>#REF!</v>
      </c>
    </row>
    <row r="132" spans="1:7" ht="42" customHeight="1" hidden="1">
      <c r="A132" s="701" t="s">
        <v>155</v>
      </c>
      <c r="B132" s="762" t="s">
        <v>540</v>
      </c>
      <c r="C132" s="763" t="s">
        <v>148</v>
      </c>
      <c r="D132" s="758" t="s">
        <v>556</v>
      </c>
      <c r="E132" s="755">
        <v>200</v>
      </c>
      <c r="F132" s="1233">
        <f>SUM('[1]прил5'!H273)</f>
        <v>0</v>
      </c>
      <c r="G132" s="1320" t="e">
        <f>SUM(G133:G135)</f>
        <v>#REF!</v>
      </c>
    </row>
    <row r="133" spans="1:7" ht="35.25" customHeight="1" hidden="1">
      <c r="A133" s="853" t="s">
        <v>202</v>
      </c>
      <c r="B133" s="878" t="s">
        <v>540</v>
      </c>
      <c r="C133" s="879" t="s">
        <v>148</v>
      </c>
      <c r="D133" s="861" t="s">
        <v>483</v>
      </c>
      <c r="E133" s="857"/>
      <c r="F133" s="1320">
        <f>SUM(F134:F136)</f>
        <v>0</v>
      </c>
      <c r="G133" s="1233" t="e">
        <f>SUM('[1]прил5'!I277)</f>
        <v>#REF!</v>
      </c>
    </row>
    <row r="134" spans="1:7" ht="33" customHeight="1" hidden="1">
      <c r="A134" s="701" t="s">
        <v>154</v>
      </c>
      <c r="B134" s="762" t="s">
        <v>540</v>
      </c>
      <c r="C134" s="763" t="s">
        <v>148</v>
      </c>
      <c r="D134" s="758" t="s">
        <v>483</v>
      </c>
      <c r="E134" s="755">
        <v>100</v>
      </c>
      <c r="F134" s="1233">
        <f>SUM('[1]прил5'!H277)</f>
        <v>0</v>
      </c>
      <c r="G134" s="1233" t="e">
        <f>SUM('[1]прил5'!I278)</f>
        <v>#REF!</v>
      </c>
    </row>
    <row r="135" spans="1:7" ht="33.75" customHeight="1" hidden="1">
      <c r="A135" s="701" t="s">
        <v>155</v>
      </c>
      <c r="B135" s="762" t="s">
        <v>540</v>
      </c>
      <c r="C135" s="763" t="s">
        <v>148</v>
      </c>
      <c r="D135" s="758" t="s">
        <v>483</v>
      </c>
      <c r="E135" s="755">
        <v>200</v>
      </c>
      <c r="F135" s="1233">
        <f>SUM('[1]прил5'!H278)</f>
        <v>0</v>
      </c>
      <c r="G135" s="1233" t="e">
        <f>SUM('[1]прил5'!I279)</f>
        <v>#REF!</v>
      </c>
    </row>
    <row r="136" spans="1:7" ht="37.5" customHeight="1" hidden="1">
      <c r="A136" s="701" t="s">
        <v>157</v>
      </c>
      <c r="B136" s="762" t="s">
        <v>540</v>
      </c>
      <c r="C136" s="763" t="s">
        <v>148</v>
      </c>
      <c r="D136" s="758" t="s">
        <v>483</v>
      </c>
      <c r="E136" s="755">
        <v>800</v>
      </c>
      <c r="F136" s="1233">
        <f>SUM('[1]прил5'!H279)</f>
        <v>0</v>
      </c>
      <c r="G136" s="1321" t="e">
        <f>SUM(G137)</f>
        <v>#REF!</v>
      </c>
    </row>
    <row r="137" spans="1:7" ht="30.75" customHeight="1" hidden="1">
      <c r="A137" s="844" t="s">
        <v>557</v>
      </c>
      <c r="B137" s="863" t="s">
        <v>558</v>
      </c>
      <c r="C137" s="864" t="s">
        <v>478</v>
      </c>
      <c r="D137" s="865" t="s">
        <v>479</v>
      </c>
      <c r="E137" s="847"/>
      <c r="F137" s="1321">
        <f>SUM(F138)</f>
        <v>0</v>
      </c>
      <c r="G137" s="1230" t="e">
        <f>SUM(G138+G141+G145)</f>
        <v>#REF!</v>
      </c>
    </row>
    <row r="138" spans="1:7" ht="33.75" customHeight="1" hidden="1">
      <c r="A138" s="848" t="s">
        <v>559</v>
      </c>
      <c r="B138" s="872" t="s">
        <v>558</v>
      </c>
      <c r="C138" s="873" t="s">
        <v>147</v>
      </c>
      <c r="D138" s="869" t="s">
        <v>479</v>
      </c>
      <c r="E138" s="852"/>
      <c r="F138" s="1230">
        <f>SUM(F139+F142+F146)</f>
        <v>0</v>
      </c>
      <c r="G138" s="1320" t="e">
        <f>SUM(G139:G140)</f>
        <v>#REF!</v>
      </c>
    </row>
    <row r="139" spans="1:7" ht="21.75" customHeight="1" hidden="1">
      <c r="A139" s="853" t="s">
        <v>494</v>
      </c>
      <c r="B139" s="878" t="s">
        <v>558</v>
      </c>
      <c r="C139" s="879" t="s">
        <v>147</v>
      </c>
      <c r="D139" s="861" t="s">
        <v>495</v>
      </c>
      <c r="E139" s="857"/>
      <c r="F139" s="1320">
        <f>SUM(F140:F141)</f>
        <v>0</v>
      </c>
      <c r="G139" s="1233" t="e">
        <f>SUM('[1]прил5'!I440)</f>
        <v>#REF!</v>
      </c>
    </row>
    <row r="140" spans="1:7" ht="35.25" customHeight="1" hidden="1">
      <c r="A140" s="701" t="s">
        <v>155</v>
      </c>
      <c r="B140" s="762" t="s">
        <v>558</v>
      </c>
      <c r="C140" s="763" t="s">
        <v>147</v>
      </c>
      <c r="D140" s="758" t="s">
        <v>495</v>
      </c>
      <c r="E140" s="755">
        <v>200</v>
      </c>
      <c r="F140" s="1233">
        <f>SUM('[1]прил5'!H440)</f>
        <v>0</v>
      </c>
      <c r="G140" s="1233" t="e">
        <f>SUM('[1]прил5'!I441)</f>
        <v>#REF!</v>
      </c>
    </row>
    <row r="141" spans="1:7" ht="35.25" customHeight="1" hidden="1">
      <c r="A141" s="701" t="s">
        <v>186</v>
      </c>
      <c r="B141" s="762" t="s">
        <v>558</v>
      </c>
      <c r="C141" s="763" t="s">
        <v>147</v>
      </c>
      <c r="D141" s="758" t="s">
        <v>495</v>
      </c>
      <c r="E141" s="755">
        <v>300</v>
      </c>
      <c r="F141" s="1233">
        <f>SUM('[1]прил5'!H441)</f>
        <v>0</v>
      </c>
      <c r="G141" s="1320" t="e">
        <f>SUM(G142:G144)</f>
        <v>#REF!</v>
      </c>
    </row>
    <row r="142" spans="1:7" ht="45" customHeight="1" hidden="1">
      <c r="A142" s="853" t="s">
        <v>202</v>
      </c>
      <c r="B142" s="878" t="s">
        <v>558</v>
      </c>
      <c r="C142" s="879" t="s">
        <v>147</v>
      </c>
      <c r="D142" s="861" t="s">
        <v>483</v>
      </c>
      <c r="E142" s="857"/>
      <c r="F142" s="1320">
        <f>SUM(F143:F145)</f>
        <v>0</v>
      </c>
      <c r="G142" s="1233" t="e">
        <f>SUM('[1]прил5'!I283)</f>
        <v>#REF!</v>
      </c>
    </row>
    <row r="143" spans="1:7" ht="48.75" customHeight="1" hidden="1">
      <c r="A143" s="701" t="s">
        <v>154</v>
      </c>
      <c r="B143" s="762" t="s">
        <v>558</v>
      </c>
      <c r="C143" s="763" t="s">
        <v>147</v>
      </c>
      <c r="D143" s="758" t="s">
        <v>483</v>
      </c>
      <c r="E143" s="755">
        <v>100</v>
      </c>
      <c r="F143" s="1233">
        <f>SUM('[1]прил5'!H283)</f>
        <v>0</v>
      </c>
      <c r="G143" s="1233" t="e">
        <f>SUM('[1]прил5'!I284)</f>
        <v>#REF!</v>
      </c>
    </row>
    <row r="144" spans="1:7" ht="36" customHeight="1" hidden="1">
      <c r="A144" s="701" t="s">
        <v>155</v>
      </c>
      <c r="B144" s="762" t="s">
        <v>558</v>
      </c>
      <c r="C144" s="763" t="s">
        <v>147</v>
      </c>
      <c r="D144" s="758" t="s">
        <v>483</v>
      </c>
      <c r="E144" s="755">
        <v>200</v>
      </c>
      <c r="F144" s="1233">
        <f>SUM('[1]прил5'!H284)</f>
        <v>0</v>
      </c>
      <c r="G144" s="1233" t="e">
        <f>SUM('[1]прил5'!I285)</f>
        <v>#REF!</v>
      </c>
    </row>
    <row r="145" spans="1:7" ht="39" customHeight="1" hidden="1">
      <c r="A145" s="701" t="s">
        <v>157</v>
      </c>
      <c r="B145" s="762" t="s">
        <v>558</v>
      </c>
      <c r="C145" s="763" t="s">
        <v>147</v>
      </c>
      <c r="D145" s="758" t="s">
        <v>483</v>
      </c>
      <c r="E145" s="755">
        <v>800</v>
      </c>
      <c r="F145" s="1233">
        <f>SUM('[1]прил5'!H285)</f>
        <v>0</v>
      </c>
      <c r="G145" s="1320" t="e">
        <f>SUM(G146)</f>
        <v>#REF!</v>
      </c>
    </row>
    <row r="146" spans="1:7" ht="44.25" customHeight="1" hidden="1">
      <c r="A146" s="853" t="s">
        <v>546</v>
      </c>
      <c r="B146" s="878" t="s">
        <v>558</v>
      </c>
      <c r="C146" s="879" t="s">
        <v>147</v>
      </c>
      <c r="D146" s="861" t="s">
        <v>547</v>
      </c>
      <c r="E146" s="857"/>
      <c r="F146" s="1320">
        <f>SUM(F147)</f>
        <v>0</v>
      </c>
      <c r="G146" s="1233" t="e">
        <f>SUM('[1]прил5'!I443)</f>
        <v>#REF!</v>
      </c>
    </row>
    <row r="147" spans="1:7" ht="39.75" customHeight="1" hidden="1">
      <c r="A147" s="701" t="s">
        <v>186</v>
      </c>
      <c r="B147" s="762" t="s">
        <v>558</v>
      </c>
      <c r="C147" s="763" t="s">
        <v>147</v>
      </c>
      <c r="D147" s="758" t="s">
        <v>547</v>
      </c>
      <c r="E147" s="755">
        <v>300</v>
      </c>
      <c r="F147" s="1233">
        <f>SUM('[1]прил5'!H443)</f>
        <v>0</v>
      </c>
      <c r="G147" s="1321" t="e">
        <f>SUM(G148)</f>
        <v>#REF!</v>
      </c>
    </row>
    <row r="148" spans="1:7" ht="31.5" customHeight="1" hidden="1">
      <c r="A148" s="844" t="s">
        <v>560</v>
      </c>
      <c r="B148" s="863" t="s">
        <v>561</v>
      </c>
      <c r="C148" s="864" t="s">
        <v>478</v>
      </c>
      <c r="D148" s="865" t="s">
        <v>479</v>
      </c>
      <c r="E148" s="847"/>
      <c r="F148" s="1321">
        <f>SUM(F149)</f>
        <v>0</v>
      </c>
      <c r="G148" s="1230" t="e">
        <f>SUM(G149)</f>
        <v>#REF!</v>
      </c>
    </row>
    <row r="149" spans="1:7" ht="27" customHeight="1" hidden="1">
      <c r="A149" s="848" t="s">
        <v>562</v>
      </c>
      <c r="B149" s="872" t="s">
        <v>561</v>
      </c>
      <c r="C149" s="873" t="s">
        <v>147</v>
      </c>
      <c r="D149" s="869" t="s">
        <v>479</v>
      </c>
      <c r="E149" s="852"/>
      <c r="F149" s="1230">
        <f>SUM(F150)</f>
        <v>0</v>
      </c>
      <c r="G149" s="1320" t="e">
        <f>SUM(G150)</f>
        <v>#REF!</v>
      </c>
    </row>
    <row r="150" spans="1:7" ht="37.5" customHeight="1" hidden="1">
      <c r="A150" s="853" t="s">
        <v>563</v>
      </c>
      <c r="B150" s="878" t="s">
        <v>561</v>
      </c>
      <c r="C150" s="879" t="s">
        <v>147</v>
      </c>
      <c r="D150" s="861" t="s">
        <v>564</v>
      </c>
      <c r="E150" s="857"/>
      <c r="F150" s="1320">
        <f>SUM(F151)</f>
        <v>0</v>
      </c>
      <c r="G150" s="1233" t="e">
        <f>SUM('[1]прил5'!I289)</f>
        <v>#REF!</v>
      </c>
    </row>
    <row r="151" spans="1:7" ht="36.75" customHeight="1" hidden="1">
      <c r="A151" s="701" t="s">
        <v>155</v>
      </c>
      <c r="B151" s="762" t="s">
        <v>561</v>
      </c>
      <c r="C151" s="763" t="s">
        <v>147</v>
      </c>
      <c r="D151" s="758" t="s">
        <v>564</v>
      </c>
      <c r="E151" s="755">
        <v>200</v>
      </c>
      <c r="F151" s="1233">
        <f>SUM('[1]прил5'!H289)</f>
        <v>0</v>
      </c>
      <c r="G151" s="1321" t="e">
        <f>SUM(G152+G159)</f>
        <v>#REF!</v>
      </c>
    </row>
    <row r="152" spans="1:7" ht="34.5" customHeight="1" hidden="1">
      <c r="A152" s="862" t="s">
        <v>565</v>
      </c>
      <c r="B152" s="863" t="s">
        <v>566</v>
      </c>
      <c r="C152" s="864" t="s">
        <v>478</v>
      </c>
      <c r="D152" s="865" t="s">
        <v>479</v>
      </c>
      <c r="E152" s="847"/>
      <c r="F152" s="1321">
        <f>SUM(F153+F160)</f>
        <v>0</v>
      </c>
      <c r="G152" s="1230" t="e">
        <f>SUM(G153+G155)</f>
        <v>#REF!</v>
      </c>
    </row>
    <row r="153" spans="1:7" ht="38.25" customHeight="1" hidden="1">
      <c r="A153" s="866" t="s">
        <v>567</v>
      </c>
      <c r="B153" s="872" t="s">
        <v>566</v>
      </c>
      <c r="C153" s="873" t="s">
        <v>147</v>
      </c>
      <c r="D153" s="869" t="s">
        <v>479</v>
      </c>
      <c r="E153" s="852"/>
      <c r="F153" s="1230">
        <f>SUM(F154+F156)</f>
        <v>0</v>
      </c>
      <c r="G153" s="1320" t="e">
        <f>SUM(G154)</f>
        <v>#REF!</v>
      </c>
    </row>
    <row r="154" spans="1:7" ht="40.5" customHeight="1" hidden="1">
      <c r="A154" s="881" t="s">
        <v>568</v>
      </c>
      <c r="B154" s="878" t="s">
        <v>566</v>
      </c>
      <c r="C154" s="879" t="s">
        <v>147</v>
      </c>
      <c r="D154" s="861" t="s">
        <v>569</v>
      </c>
      <c r="E154" s="857"/>
      <c r="F154" s="1320">
        <f>SUM(F155)</f>
        <v>0</v>
      </c>
      <c r="G154" s="1233" t="e">
        <f>SUM('[1]прил5'!I326)</f>
        <v>#REF!</v>
      </c>
    </row>
    <row r="155" spans="1:7" ht="39" customHeight="1" hidden="1">
      <c r="A155" s="764" t="s">
        <v>154</v>
      </c>
      <c r="B155" s="762" t="s">
        <v>566</v>
      </c>
      <c r="C155" s="763" t="s">
        <v>147</v>
      </c>
      <c r="D155" s="758" t="s">
        <v>569</v>
      </c>
      <c r="E155" s="755">
        <v>100</v>
      </c>
      <c r="F155" s="1233">
        <f>SUM('[1]прил5'!H326)</f>
        <v>0</v>
      </c>
      <c r="G155" s="1320" t="e">
        <f>SUM(G156:G158)</f>
        <v>#REF!</v>
      </c>
    </row>
    <row r="156" spans="1:7" ht="36" customHeight="1" hidden="1">
      <c r="A156" s="881" t="s">
        <v>202</v>
      </c>
      <c r="B156" s="878" t="s">
        <v>566</v>
      </c>
      <c r="C156" s="879" t="s">
        <v>147</v>
      </c>
      <c r="D156" s="861" t="s">
        <v>483</v>
      </c>
      <c r="E156" s="857"/>
      <c r="F156" s="1320">
        <f>SUM(F157:F159)</f>
        <v>0</v>
      </c>
      <c r="G156" s="1233" t="e">
        <f>SUM('[1]прил5'!I328)</f>
        <v>#REF!</v>
      </c>
    </row>
    <row r="157" spans="1:7" ht="36" customHeight="1" hidden="1">
      <c r="A157" s="764" t="s">
        <v>154</v>
      </c>
      <c r="B157" s="762" t="s">
        <v>566</v>
      </c>
      <c r="C157" s="763" t="s">
        <v>147</v>
      </c>
      <c r="D157" s="758" t="s">
        <v>483</v>
      </c>
      <c r="E157" s="755">
        <v>100</v>
      </c>
      <c r="F157" s="1233">
        <f>SUM('[1]прил5'!H328)</f>
        <v>0</v>
      </c>
      <c r="G157" s="1233" t="e">
        <f>SUM('[1]прил5'!I329)</f>
        <v>#REF!</v>
      </c>
    </row>
    <row r="158" spans="1:7" ht="35.25" customHeight="1" hidden="1">
      <c r="A158" s="701" t="s">
        <v>155</v>
      </c>
      <c r="B158" s="762" t="s">
        <v>566</v>
      </c>
      <c r="C158" s="763" t="s">
        <v>147</v>
      </c>
      <c r="D158" s="758" t="s">
        <v>483</v>
      </c>
      <c r="E158" s="755">
        <v>200</v>
      </c>
      <c r="F158" s="1233">
        <f>SUM('[1]прил5'!H329)</f>
        <v>0</v>
      </c>
      <c r="G158" s="1233" t="e">
        <f>SUM('[1]прил5'!I330)</f>
        <v>#REF!</v>
      </c>
    </row>
    <row r="159" spans="1:7" ht="33" customHeight="1" hidden="1">
      <c r="A159" s="701" t="s">
        <v>157</v>
      </c>
      <c r="B159" s="762" t="s">
        <v>566</v>
      </c>
      <c r="C159" s="763" t="s">
        <v>147</v>
      </c>
      <c r="D159" s="758" t="s">
        <v>483</v>
      </c>
      <c r="E159" s="755">
        <v>800</v>
      </c>
      <c r="F159" s="1233">
        <f>SUM('[1]прил5'!H330)</f>
        <v>0</v>
      </c>
      <c r="G159" s="1230" t="e">
        <f>SUM(G160)</f>
        <v>#REF!</v>
      </c>
    </row>
    <row r="160" spans="1:7" ht="39" customHeight="1" hidden="1">
      <c r="A160" s="866" t="s">
        <v>570</v>
      </c>
      <c r="B160" s="872" t="s">
        <v>566</v>
      </c>
      <c r="C160" s="873" t="s">
        <v>148</v>
      </c>
      <c r="D160" s="869" t="s">
        <v>479</v>
      </c>
      <c r="E160" s="852"/>
      <c r="F160" s="1230">
        <f>SUM(F161)</f>
        <v>0</v>
      </c>
      <c r="G160" s="1320" t="e">
        <f>SUM(G161)</f>
        <v>#REF!</v>
      </c>
    </row>
    <row r="161" spans="1:7" ht="31.5" customHeight="1" hidden="1">
      <c r="A161" s="881" t="s">
        <v>206</v>
      </c>
      <c r="B161" s="878" t="s">
        <v>566</v>
      </c>
      <c r="C161" s="879" t="s">
        <v>148</v>
      </c>
      <c r="D161" s="861" t="s">
        <v>499</v>
      </c>
      <c r="E161" s="857"/>
      <c r="F161" s="1320">
        <f>SUM(F162)</f>
        <v>0</v>
      </c>
      <c r="G161" s="1233" t="e">
        <f>SUM('[1]прил5'!I333)</f>
        <v>#REF!</v>
      </c>
    </row>
    <row r="162" spans="1:7" ht="30.75" customHeight="1" hidden="1">
      <c r="A162" s="764" t="s">
        <v>154</v>
      </c>
      <c r="B162" s="762" t="s">
        <v>566</v>
      </c>
      <c r="C162" s="763" t="s">
        <v>148</v>
      </c>
      <c r="D162" s="758" t="s">
        <v>499</v>
      </c>
      <c r="E162" s="755">
        <v>100</v>
      </c>
      <c r="F162" s="1233">
        <f>SUM('[1]прил5'!H333)</f>
        <v>0</v>
      </c>
      <c r="G162" s="1229" t="e">
        <f>SUM(G163)</f>
        <v>#REF!</v>
      </c>
    </row>
    <row r="163" spans="1:7" ht="114" customHeight="1" hidden="1">
      <c r="A163" s="678" t="s">
        <v>571</v>
      </c>
      <c r="B163" s="874" t="s">
        <v>572</v>
      </c>
      <c r="C163" s="875" t="s">
        <v>478</v>
      </c>
      <c r="D163" s="876" t="s">
        <v>479</v>
      </c>
      <c r="E163" s="882"/>
      <c r="F163" s="1229" t="e">
        <f>SUM(F164)</f>
        <v>#REF!</v>
      </c>
      <c r="G163" s="1321" t="e">
        <f>SUM(G164)</f>
        <v>#REF!</v>
      </c>
    </row>
    <row r="164" spans="1:7" ht="78" customHeight="1" hidden="1">
      <c r="A164" s="834" t="s">
        <v>573</v>
      </c>
      <c r="B164" s="863" t="s">
        <v>343</v>
      </c>
      <c r="C164" s="864" t="s">
        <v>478</v>
      </c>
      <c r="D164" s="865" t="s">
        <v>479</v>
      </c>
      <c r="E164" s="883"/>
      <c r="F164" s="1321" t="e">
        <f>SUM(F165)</f>
        <v>#REF!</v>
      </c>
      <c r="G164" s="1230" t="e">
        <f>SUM(G165+G167)</f>
        <v>#REF!</v>
      </c>
    </row>
    <row r="165" spans="1:7" ht="27.75" customHeight="1" hidden="1">
      <c r="A165" s="839" t="s">
        <v>574</v>
      </c>
      <c r="B165" s="872" t="s">
        <v>343</v>
      </c>
      <c r="C165" s="873" t="s">
        <v>147</v>
      </c>
      <c r="D165" s="869" t="s">
        <v>479</v>
      </c>
      <c r="E165" s="884"/>
      <c r="F165" s="1230" t="e">
        <f>SUM(F166+F168)</f>
        <v>#REF!</v>
      </c>
      <c r="G165" s="1320" t="e">
        <f>SUM(G166)</f>
        <v>#REF!</v>
      </c>
    </row>
    <row r="166" spans="1:7" ht="36" customHeight="1" hidden="1">
      <c r="A166" s="664" t="s">
        <v>575</v>
      </c>
      <c r="B166" s="878" t="s">
        <v>343</v>
      </c>
      <c r="C166" s="879" t="s">
        <v>147</v>
      </c>
      <c r="D166" s="861" t="s">
        <v>576</v>
      </c>
      <c r="E166" s="885"/>
      <c r="F166" s="1320">
        <f>SUM(F167)</f>
        <v>583122</v>
      </c>
      <c r="G166" s="1233" t="e">
        <f>SUM('[1]прил5'!I113+'[1]прил5'!I192)</f>
        <v>#REF!</v>
      </c>
    </row>
    <row r="167" spans="1:7" ht="36" customHeight="1" hidden="1">
      <c r="A167" s="673" t="s">
        <v>155</v>
      </c>
      <c r="B167" s="762" t="s">
        <v>343</v>
      </c>
      <c r="C167" s="763" t="s">
        <v>147</v>
      </c>
      <c r="D167" s="758" t="s">
        <v>576</v>
      </c>
      <c r="E167" s="765" t="s">
        <v>156</v>
      </c>
      <c r="F167" s="1233">
        <f>SUM('[1]прил5'!H113+'[1]прил5'!H192)</f>
        <v>583122</v>
      </c>
      <c r="G167" s="1320" t="e">
        <f>SUM(G168)</f>
        <v>#REF!</v>
      </c>
    </row>
    <row r="168" spans="1:7" ht="33" customHeight="1" hidden="1">
      <c r="A168" s="664" t="s">
        <v>577</v>
      </c>
      <c r="B168" s="878" t="s">
        <v>343</v>
      </c>
      <c r="C168" s="879" t="s">
        <v>147</v>
      </c>
      <c r="D168" s="861" t="s">
        <v>578</v>
      </c>
      <c r="E168" s="885"/>
      <c r="F168" s="1320" t="e">
        <f>SUM(F169)</f>
        <v>#REF!</v>
      </c>
      <c r="G168" s="1233" t="e">
        <f>SUM('[1]прил5'!I48)</f>
        <v>#REF!</v>
      </c>
    </row>
    <row r="169" spans="1:7" ht="33" customHeight="1" hidden="1">
      <c r="A169" s="673" t="s">
        <v>155</v>
      </c>
      <c r="B169" s="762" t="s">
        <v>343</v>
      </c>
      <c r="C169" s="763" t="s">
        <v>147</v>
      </c>
      <c r="D169" s="758" t="s">
        <v>578</v>
      </c>
      <c r="E169" s="765" t="s">
        <v>156</v>
      </c>
      <c r="F169" s="1233" t="e">
        <f>SUM('[1]прил5'!H48)</f>
        <v>#REF!</v>
      </c>
      <c r="G169" s="1229" t="e">
        <f>SUM(G170)</f>
        <v>#REF!</v>
      </c>
    </row>
    <row r="170" spans="1:7" ht="33" customHeight="1" hidden="1">
      <c r="A170" s="678" t="s">
        <v>579</v>
      </c>
      <c r="B170" s="874" t="s">
        <v>580</v>
      </c>
      <c r="C170" s="875" t="s">
        <v>478</v>
      </c>
      <c r="D170" s="876" t="s">
        <v>479</v>
      </c>
      <c r="E170" s="882"/>
      <c r="F170" s="1229">
        <f>SUM(F171)</f>
        <v>0</v>
      </c>
      <c r="G170" s="1321" t="e">
        <f>SUM(G171)</f>
        <v>#REF!</v>
      </c>
    </row>
    <row r="171" spans="1:7" ht="182.25" customHeight="1" hidden="1">
      <c r="A171" s="886" t="s">
        <v>581</v>
      </c>
      <c r="B171" s="864" t="s">
        <v>210</v>
      </c>
      <c r="C171" s="864" t="s">
        <v>478</v>
      </c>
      <c r="D171" s="865" t="s">
        <v>479</v>
      </c>
      <c r="E171" s="883"/>
      <c r="F171" s="1321">
        <f>SUM(F172)</f>
        <v>0</v>
      </c>
      <c r="G171" s="1230" t="e">
        <f>SUM(G172)</f>
        <v>#REF!</v>
      </c>
    </row>
    <row r="172" spans="1:7" ht="145.5" customHeight="1" hidden="1">
      <c r="A172" s="887" t="s">
        <v>582</v>
      </c>
      <c r="B172" s="873" t="s">
        <v>210</v>
      </c>
      <c r="C172" s="873" t="s">
        <v>147</v>
      </c>
      <c r="D172" s="869" t="s">
        <v>479</v>
      </c>
      <c r="E172" s="884"/>
      <c r="F172" s="1230">
        <f>SUM(F173)</f>
        <v>0</v>
      </c>
      <c r="G172" s="1320" t="e">
        <f>SUM(G173)</f>
        <v>#REF!</v>
      </c>
    </row>
    <row r="173" spans="1:7" ht="134.25" customHeight="1" hidden="1">
      <c r="A173" s="888" t="s">
        <v>583</v>
      </c>
      <c r="B173" s="879" t="s">
        <v>210</v>
      </c>
      <c r="C173" s="879" t="s">
        <v>147</v>
      </c>
      <c r="D173" s="861" t="s">
        <v>584</v>
      </c>
      <c r="E173" s="885"/>
      <c r="F173" s="1320">
        <f>SUM(F174)</f>
        <v>0</v>
      </c>
      <c r="G173" s="1233" t="e">
        <f>SUM('[1]прил5'!I197)</f>
        <v>#REF!</v>
      </c>
    </row>
    <row r="174" spans="1:7" ht="122.25" customHeight="1" hidden="1">
      <c r="A174" s="889" t="s">
        <v>155</v>
      </c>
      <c r="B174" s="763" t="s">
        <v>210</v>
      </c>
      <c r="C174" s="763" t="s">
        <v>147</v>
      </c>
      <c r="D174" s="758" t="s">
        <v>584</v>
      </c>
      <c r="E174" s="765" t="s">
        <v>156</v>
      </c>
      <c r="F174" s="1233">
        <f>SUM('[1]прил5'!H197)</f>
        <v>0</v>
      </c>
      <c r="G174" s="1229" t="e">
        <f>SUM(G175)</f>
        <v>#REF!</v>
      </c>
    </row>
    <row r="175" spans="1:7" ht="108" customHeight="1" hidden="1">
      <c r="A175" s="1048" t="s">
        <v>931</v>
      </c>
      <c r="B175" s="874" t="s">
        <v>821</v>
      </c>
      <c r="C175" s="875" t="s">
        <v>478</v>
      </c>
      <c r="D175" s="876" t="s">
        <v>479</v>
      </c>
      <c r="E175" s="1049"/>
      <c r="F175" s="1229">
        <f>SUM(F176)</f>
        <v>0</v>
      </c>
      <c r="G175" s="1321" t="e">
        <f>SUM(G176)</f>
        <v>#REF!</v>
      </c>
    </row>
    <row r="176" spans="1:7" ht="140.25" customHeight="1" hidden="1">
      <c r="A176" s="1050" t="s">
        <v>932</v>
      </c>
      <c r="B176" s="863" t="s">
        <v>822</v>
      </c>
      <c r="C176" s="864" t="s">
        <v>478</v>
      </c>
      <c r="D176" s="865" t="s">
        <v>479</v>
      </c>
      <c r="E176" s="883"/>
      <c r="F176" s="1322">
        <f>SUM(F177)</f>
        <v>0</v>
      </c>
      <c r="G176" s="1230" t="e">
        <f>SUM(G177+G179)</f>
        <v>#REF!</v>
      </c>
    </row>
    <row r="177" spans="1:7" ht="74.25" customHeight="1" hidden="1">
      <c r="A177" s="286" t="s">
        <v>876</v>
      </c>
      <c r="B177" s="762" t="s">
        <v>822</v>
      </c>
      <c r="C177" s="763" t="s">
        <v>147</v>
      </c>
      <c r="D177" s="758" t="s">
        <v>479</v>
      </c>
      <c r="E177" s="765"/>
      <c r="F177" s="1232">
        <f>SUM(F178)</f>
        <v>0</v>
      </c>
      <c r="G177" s="1320" t="e">
        <f>SUM(G178)</f>
        <v>#REF!</v>
      </c>
    </row>
    <row r="178" spans="1:7" ht="126" customHeight="1" hidden="1">
      <c r="A178" s="287" t="s">
        <v>801</v>
      </c>
      <c r="B178" s="762" t="s">
        <v>822</v>
      </c>
      <c r="C178" s="763" t="s">
        <v>147</v>
      </c>
      <c r="D178" s="758" t="s">
        <v>823</v>
      </c>
      <c r="E178" s="765"/>
      <c r="F178" s="1232">
        <f>SUM(F179)</f>
        <v>0</v>
      </c>
      <c r="G178" s="1233" t="e">
        <f>SUM('[1]прил5'!I223)</f>
        <v>#REF!</v>
      </c>
    </row>
    <row r="179" spans="1:7" ht="102" customHeight="1" hidden="1">
      <c r="A179" s="132" t="s">
        <v>730</v>
      </c>
      <c r="B179" s="762" t="s">
        <v>822</v>
      </c>
      <c r="C179" s="763" t="s">
        <v>147</v>
      </c>
      <c r="D179" s="758" t="s">
        <v>823</v>
      </c>
      <c r="E179" s="765" t="s">
        <v>156</v>
      </c>
      <c r="F179" s="1233"/>
      <c r="G179" s="1320">
        <f>SUM(G180)</f>
        <v>0</v>
      </c>
    </row>
    <row r="180" spans="1:7" ht="99.75" customHeight="1" hidden="1">
      <c r="A180" s="890" t="s">
        <v>940</v>
      </c>
      <c r="B180" s="891" t="s">
        <v>585</v>
      </c>
      <c r="C180" s="814" t="s">
        <v>478</v>
      </c>
      <c r="D180" s="815" t="s">
        <v>479</v>
      </c>
      <c r="E180" s="892"/>
      <c r="F180" s="1229">
        <f>SUM(F181)</f>
        <v>0</v>
      </c>
      <c r="G180" s="1233">
        <v>0</v>
      </c>
    </row>
    <row r="181" spans="1:7" ht="96" customHeight="1" hidden="1">
      <c r="A181" s="886" t="s">
        <v>922</v>
      </c>
      <c r="B181" s="863" t="s">
        <v>586</v>
      </c>
      <c r="C181" s="864" t="s">
        <v>478</v>
      </c>
      <c r="D181" s="865" t="s">
        <v>479</v>
      </c>
      <c r="E181" s="883"/>
      <c r="F181" s="1321">
        <f>SUM(F182)</f>
        <v>0</v>
      </c>
      <c r="G181" s="1229">
        <f>SUM(G182+G196)</f>
        <v>0</v>
      </c>
    </row>
    <row r="182" spans="1:7" ht="63" hidden="1">
      <c r="A182" s="893" t="s">
        <v>923</v>
      </c>
      <c r="B182" s="872" t="s">
        <v>586</v>
      </c>
      <c r="C182" s="873" t="s">
        <v>147</v>
      </c>
      <c r="D182" s="869" t="s">
        <v>479</v>
      </c>
      <c r="E182" s="884"/>
      <c r="F182" s="1232"/>
      <c r="G182" s="1230">
        <f>SUM(G183)</f>
        <v>0</v>
      </c>
    </row>
    <row r="183" spans="1:7" ht="60.75" customHeight="1" hidden="1">
      <c r="A183" s="988" t="s">
        <v>741</v>
      </c>
      <c r="B183" s="878" t="s">
        <v>586</v>
      </c>
      <c r="C183" s="879" t="s">
        <v>147</v>
      </c>
      <c r="D183" s="861" t="s">
        <v>746</v>
      </c>
      <c r="E183" s="885"/>
      <c r="F183" s="1320"/>
      <c r="G183" s="1323">
        <f>SUM(G186)</f>
        <v>0</v>
      </c>
    </row>
    <row r="184" spans="1:7" ht="45.75" customHeight="1" hidden="1">
      <c r="A184" s="268" t="s">
        <v>730</v>
      </c>
      <c r="B184" s="762" t="s">
        <v>586</v>
      </c>
      <c r="C184" s="763" t="s">
        <v>147</v>
      </c>
      <c r="D184" s="758" t="s">
        <v>746</v>
      </c>
      <c r="E184" s="765" t="s">
        <v>156</v>
      </c>
      <c r="F184" s="1233">
        <v>28000</v>
      </c>
      <c r="G184" s="1324">
        <f>SUM(G185)</f>
        <v>0</v>
      </c>
    </row>
    <row r="185" spans="1:7" ht="33.75" customHeight="1" hidden="1">
      <c r="A185" s="894" t="s">
        <v>711</v>
      </c>
      <c r="B185" s="878" t="s">
        <v>586</v>
      </c>
      <c r="C185" s="879" t="s">
        <v>147</v>
      </c>
      <c r="D185" s="861" t="s">
        <v>833</v>
      </c>
      <c r="E185" s="885"/>
      <c r="F185" s="1320">
        <f>SUM(F186)</f>
        <v>0</v>
      </c>
      <c r="G185" s="1233">
        <v>0</v>
      </c>
    </row>
    <row r="186" spans="1:7" ht="61.5" customHeight="1" hidden="1">
      <c r="A186" s="132" t="s">
        <v>730</v>
      </c>
      <c r="B186" s="762" t="s">
        <v>586</v>
      </c>
      <c r="C186" s="763" t="s">
        <v>147</v>
      </c>
      <c r="D186" s="758" t="s">
        <v>833</v>
      </c>
      <c r="E186" s="765" t="s">
        <v>156</v>
      </c>
      <c r="F186" s="1233"/>
      <c r="G186" s="1230">
        <f>SUM(G187+G189+G192)</f>
        <v>0</v>
      </c>
    </row>
    <row r="187" spans="1:7" ht="35.25" customHeight="1" hidden="1">
      <c r="A187" s="268" t="s">
        <v>804</v>
      </c>
      <c r="B187" s="762" t="s">
        <v>586</v>
      </c>
      <c r="C187" s="763" t="s">
        <v>147</v>
      </c>
      <c r="D187" s="758" t="s">
        <v>824</v>
      </c>
      <c r="E187" s="765"/>
      <c r="F187" s="1230">
        <f>SUM(F188)</f>
        <v>0</v>
      </c>
      <c r="G187" s="1320">
        <f>SUM(G188)</f>
        <v>0</v>
      </c>
    </row>
    <row r="188" spans="1:7" ht="35.25" customHeight="1" hidden="1">
      <c r="A188" s="268" t="s">
        <v>730</v>
      </c>
      <c r="B188" s="762" t="s">
        <v>586</v>
      </c>
      <c r="C188" s="763" t="s">
        <v>147</v>
      </c>
      <c r="D188" s="758" t="s">
        <v>824</v>
      </c>
      <c r="E188" s="765" t="s">
        <v>156</v>
      </c>
      <c r="F188" s="1233"/>
      <c r="G188" s="1233">
        <v>0</v>
      </c>
    </row>
    <row r="189" spans="1:7" ht="42.75" customHeight="1" hidden="1">
      <c r="A189" s="992" t="s">
        <v>739</v>
      </c>
      <c r="B189" s="989" t="s">
        <v>586</v>
      </c>
      <c r="C189" s="990" t="s">
        <v>147</v>
      </c>
      <c r="D189" s="991" t="s">
        <v>825</v>
      </c>
      <c r="E189" s="993"/>
      <c r="F189" s="1320">
        <f>SUM(F190)</f>
        <v>160000</v>
      </c>
      <c r="G189" s="1320">
        <f>SUM(G190+G191)</f>
        <v>0</v>
      </c>
    </row>
    <row r="190" spans="1:7" ht="61.5" customHeight="1" hidden="1">
      <c r="A190" s="268" t="s">
        <v>730</v>
      </c>
      <c r="B190" s="762" t="s">
        <v>586</v>
      </c>
      <c r="C190" s="763" t="s">
        <v>147</v>
      </c>
      <c r="D190" s="758" t="s">
        <v>825</v>
      </c>
      <c r="E190" s="765" t="s">
        <v>156</v>
      </c>
      <c r="F190" s="1233">
        <v>160000</v>
      </c>
      <c r="G190" s="1233">
        <v>0</v>
      </c>
    </row>
    <row r="191" spans="1:7" ht="31.5" customHeight="1" hidden="1">
      <c r="A191" s="678" t="s">
        <v>912</v>
      </c>
      <c r="B191" s="891" t="s">
        <v>212</v>
      </c>
      <c r="C191" s="814" t="s">
        <v>478</v>
      </c>
      <c r="D191" s="815" t="s">
        <v>479</v>
      </c>
      <c r="E191" s="892"/>
      <c r="F191" s="1229">
        <f>SUM(F192+F196)</f>
        <v>166146</v>
      </c>
      <c r="G191" s="1233">
        <v>0</v>
      </c>
    </row>
    <row r="192" spans="1:7" ht="157.5" hidden="1">
      <c r="A192" s="834" t="s">
        <v>913</v>
      </c>
      <c r="B192" s="863" t="s">
        <v>213</v>
      </c>
      <c r="C192" s="864" t="s">
        <v>478</v>
      </c>
      <c r="D192" s="865" t="s">
        <v>479</v>
      </c>
      <c r="E192" s="895"/>
      <c r="F192" s="1321"/>
      <c r="G192" s="1320">
        <f>SUM(G193)</f>
        <v>0</v>
      </c>
    </row>
    <row r="193" spans="1:7" ht="31.5" customHeight="1" hidden="1">
      <c r="A193" s="896" t="s">
        <v>914</v>
      </c>
      <c r="B193" s="897" t="s">
        <v>213</v>
      </c>
      <c r="C193" s="898" t="s">
        <v>147</v>
      </c>
      <c r="D193" s="899" t="s">
        <v>479</v>
      </c>
      <c r="E193" s="900"/>
      <c r="F193" s="1323"/>
      <c r="G193" s="1233"/>
    </row>
    <row r="194" spans="1:7" ht="31.5" customHeight="1" hidden="1">
      <c r="A194" s="901" t="s">
        <v>447</v>
      </c>
      <c r="B194" s="902" t="s">
        <v>213</v>
      </c>
      <c r="C194" s="903" t="s">
        <v>147</v>
      </c>
      <c r="D194" s="904" t="s">
        <v>712</v>
      </c>
      <c r="E194" s="905"/>
      <c r="F194" s="1324">
        <f>SUM(F195)</f>
        <v>35067</v>
      </c>
      <c r="G194" s="1320" t="e">
        <f>SUM(G195)</f>
        <v>#REF!</v>
      </c>
    </row>
    <row r="195" spans="1:7" ht="31.5" customHeight="1" hidden="1">
      <c r="A195" s="132" t="s">
        <v>730</v>
      </c>
      <c r="B195" s="762" t="s">
        <v>213</v>
      </c>
      <c r="C195" s="763" t="s">
        <v>147</v>
      </c>
      <c r="D195" s="758" t="s">
        <v>712</v>
      </c>
      <c r="E195" s="766" t="s">
        <v>156</v>
      </c>
      <c r="F195" s="1233">
        <v>35067</v>
      </c>
      <c r="G195" s="1233" t="e">
        <f>SUM('[1]прил5'!I448)</f>
        <v>#REF!</v>
      </c>
    </row>
    <row r="196" spans="1:7" ht="120" customHeight="1" hidden="1">
      <c r="A196" s="839" t="s">
        <v>914</v>
      </c>
      <c r="B196" s="872" t="s">
        <v>213</v>
      </c>
      <c r="C196" s="873" t="s">
        <v>147</v>
      </c>
      <c r="D196" s="869" t="s">
        <v>479</v>
      </c>
      <c r="E196" s="906"/>
      <c r="F196" s="1230">
        <f>SUM(F197+F199+F206+F202)</f>
        <v>166146</v>
      </c>
      <c r="G196" s="1321">
        <f>G197</f>
        <v>0</v>
      </c>
    </row>
    <row r="197" spans="1:7" ht="45.75" customHeight="1" hidden="1">
      <c r="A197" s="907" t="s">
        <v>452</v>
      </c>
      <c r="B197" s="878" t="s">
        <v>213</v>
      </c>
      <c r="C197" s="879" t="s">
        <v>147</v>
      </c>
      <c r="D197" s="861" t="s">
        <v>589</v>
      </c>
      <c r="E197" s="908"/>
      <c r="F197" s="1320">
        <f>F198</f>
        <v>40000</v>
      </c>
      <c r="G197" s="1230">
        <f>G210</f>
        <v>0</v>
      </c>
    </row>
    <row r="198" spans="1:7" ht="110.25" customHeight="1" hidden="1">
      <c r="A198" s="132" t="s">
        <v>730</v>
      </c>
      <c r="B198" s="762" t="s">
        <v>213</v>
      </c>
      <c r="C198" s="763" t="s">
        <v>147</v>
      </c>
      <c r="D198" s="758" t="s">
        <v>589</v>
      </c>
      <c r="E198" s="766" t="s">
        <v>156</v>
      </c>
      <c r="F198" s="1233">
        <v>40000</v>
      </c>
      <c r="G198" s="1229" t="e">
        <f>SUM(G199+G203+G207)</f>
        <v>#REF!</v>
      </c>
    </row>
    <row r="199" spans="1:7" ht="141.75" customHeight="1" hidden="1">
      <c r="A199" s="909" t="s">
        <v>472</v>
      </c>
      <c r="B199" s="878" t="s">
        <v>213</v>
      </c>
      <c r="C199" s="879" t="s">
        <v>147</v>
      </c>
      <c r="D199" s="861" t="s">
        <v>488</v>
      </c>
      <c r="E199" s="908"/>
      <c r="F199" s="1320">
        <f>SUM(F200+F201)</f>
        <v>13073</v>
      </c>
      <c r="G199" s="1321" t="e">
        <f>SUM(G200)</f>
        <v>#REF!</v>
      </c>
    </row>
    <row r="200" spans="1:7" ht="47.25" customHeight="1" hidden="1">
      <c r="A200" s="658" t="s">
        <v>154</v>
      </c>
      <c r="B200" s="762" t="s">
        <v>213</v>
      </c>
      <c r="C200" s="763" t="s">
        <v>147</v>
      </c>
      <c r="D200" s="758" t="s">
        <v>488</v>
      </c>
      <c r="E200" s="766" t="s">
        <v>149</v>
      </c>
      <c r="F200" s="1233">
        <v>13073</v>
      </c>
      <c r="G200" s="1230" t="e">
        <f>SUM(G201)</f>
        <v>#REF!</v>
      </c>
    </row>
    <row r="201" spans="1:7" ht="31.5" customHeight="1" hidden="1">
      <c r="A201" s="132" t="s">
        <v>730</v>
      </c>
      <c r="B201" s="762" t="s">
        <v>213</v>
      </c>
      <c r="C201" s="763" t="s">
        <v>147</v>
      </c>
      <c r="D201" s="758" t="s">
        <v>488</v>
      </c>
      <c r="E201" s="766" t="s">
        <v>156</v>
      </c>
      <c r="F201" s="1233">
        <v>0</v>
      </c>
      <c r="G201" s="1320" t="e">
        <f>SUM(G202)</f>
        <v>#REF!</v>
      </c>
    </row>
    <row r="202" spans="1:7" ht="31.5" customHeight="1" hidden="1">
      <c r="A202" s="862" t="s">
        <v>915</v>
      </c>
      <c r="B202" s="1576" t="s">
        <v>788</v>
      </c>
      <c r="C202" s="1577"/>
      <c r="D202" s="1578"/>
      <c r="E202" s="895"/>
      <c r="F202" s="1322">
        <f>SUM(F203)</f>
        <v>13073</v>
      </c>
      <c r="G202" s="1233" t="e">
        <f>SUM('[1]прил5'!I305)</f>
        <v>#REF!</v>
      </c>
    </row>
    <row r="203" spans="1:7" ht="141.75" customHeight="1" hidden="1">
      <c r="A203" s="665" t="s">
        <v>873</v>
      </c>
      <c r="B203" s="1573" t="s">
        <v>789</v>
      </c>
      <c r="C203" s="1570"/>
      <c r="D203" s="1571"/>
      <c r="E203" s="766"/>
      <c r="F203" s="1232">
        <f>SUM(F204)</f>
        <v>13073</v>
      </c>
      <c r="G203" s="1321" t="e">
        <f>SUM(G204)</f>
        <v>#REF!</v>
      </c>
    </row>
    <row r="204" spans="1:7" ht="47.25" customHeight="1" hidden="1">
      <c r="A204" s="711" t="s">
        <v>472</v>
      </c>
      <c r="B204" s="1569" t="s">
        <v>790</v>
      </c>
      <c r="C204" s="1570"/>
      <c r="D204" s="1571"/>
      <c r="E204" s="766"/>
      <c r="F204" s="1232">
        <f>SUM(F205)</f>
        <v>13073</v>
      </c>
      <c r="G204" s="1230" t="e">
        <f>SUM(G205)</f>
        <v>#REF!</v>
      </c>
    </row>
    <row r="205" spans="1:7" ht="78.75" customHeight="1" hidden="1">
      <c r="A205" s="133" t="s">
        <v>154</v>
      </c>
      <c r="B205" s="1569" t="s">
        <v>790</v>
      </c>
      <c r="C205" s="1570"/>
      <c r="D205" s="1571"/>
      <c r="E205" s="766" t="s">
        <v>149</v>
      </c>
      <c r="F205" s="1233">
        <v>13073</v>
      </c>
      <c r="G205" s="1320" t="e">
        <f>SUM(G206)</f>
        <v>#REF!</v>
      </c>
    </row>
    <row r="206" spans="1:7" ht="31.5" customHeight="1" hidden="1">
      <c r="A206" s="699" t="s">
        <v>215</v>
      </c>
      <c r="B206" s="762" t="s">
        <v>590</v>
      </c>
      <c r="C206" s="763" t="s">
        <v>147</v>
      </c>
      <c r="D206" s="758" t="s">
        <v>826</v>
      </c>
      <c r="E206" s="766"/>
      <c r="F206" s="1230">
        <f>SUM(F207)</f>
        <v>100000</v>
      </c>
      <c r="G206" s="1233" t="e">
        <f>SUM('[1]прил5'!I491)</f>
        <v>#REF!</v>
      </c>
    </row>
    <row r="207" spans="1:7" ht="78" customHeight="1" hidden="1">
      <c r="A207" s="132" t="s">
        <v>730</v>
      </c>
      <c r="B207" s="762" t="s">
        <v>590</v>
      </c>
      <c r="C207" s="763" t="s">
        <v>147</v>
      </c>
      <c r="D207" s="758" t="s">
        <v>826</v>
      </c>
      <c r="E207" s="766" t="s">
        <v>156</v>
      </c>
      <c r="F207" s="1233">
        <v>100000</v>
      </c>
      <c r="G207" s="1321">
        <f>SUM(G208)</f>
        <v>0</v>
      </c>
    </row>
    <row r="208" spans="1:7" ht="47.25" customHeight="1" hidden="1">
      <c r="A208" s="894" t="s">
        <v>591</v>
      </c>
      <c r="B208" s="878" t="s">
        <v>462</v>
      </c>
      <c r="C208" s="879" t="s">
        <v>147</v>
      </c>
      <c r="D208" s="861" t="s">
        <v>592</v>
      </c>
      <c r="E208" s="908"/>
      <c r="F208" s="1320">
        <f>SUM(F209)</f>
        <v>0</v>
      </c>
      <c r="G208" s="1230">
        <f>SUM(G209)</f>
        <v>0</v>
      </c>
    </row>
    <row r="209" spans="1:7" ht="0" customHeight="1" hidden="1">
      <c r="A209" s="745" t="s">
        <v>489</v>
      </c>
      <c r="B209" s="762" t="s">
        <v>462</v>
      </c>
      <c r="C209" s="763" t="s">
        <v>147</v>
      </c>
      <c r="D209" s="758" t="s">
        <v>592</v>
      </c>
      <c r="E209" s="766" t="s">
        <v>490</v>
      </c>
      <c r="F209" s="1233">
        <f>SUM('[1]прил5'!H448)</f>
        <v>0</v>
      </c>
      <c r="G209" s="1320">
        <f>SUM(G210:G211)</f>
        <v>0</v>
      </c>
    </row>
    <row r="210" spans="1:7" ht="45" customHeight="1" hidden="1">
      <c r="A210" s="1021" t="s">
        <v>805</v>
      </c>
      <c r="B210" s="762" t="s">
        <v>590</v>
      </c>
      <c r="C210" s="763" t="s">
        <v>148</v>
      </c>
      <c r="D210" s="758" t="s">
        <v>479</v>
      </c>
      <c r="E210" s="766"/>
      <c r="F210" s="1230">
        <f>SUM(F213+F211)</f>
        <v>0</v>
      </c>
      <c r="G210" s="1320">
        <f>SUM(G211)</f>
        <v>0</v>
      </c>
    </row>
    <row r="211" spans="1:7" ht="81" customHeight="1" hidden="1">
      <c r="A211" s="289" t="s">
        <v>806</v>
      </c>
      <c r="B211" s="762" t="s">
        <v>590</v>
      </c>
      <c r="C211" s="763" t="s">
        <v>148</v>
      </c>
      <c r="D211" s="758" t="s">
        <v>827</v>
      </c>
      <c r="E211" s="766"/>
      <c r="F211" s="1232">
        <f>SUM(F212)</f>
        <v>0</v>
      </c>
      <c r="G211" s="1233">
        <v>0</v>
      </c>
    </row>
    <row r="212" spans="1:7" ht="80.25" customHeight="1" hidden="1">
      <c r="A212" s="268" t="s">
        <v>730</v>
      </c>
      <c r="B212" s="762" t="s">
        <v>590</v>
      </c>
      <c r="C212" s="763" t="s">
        <v>148</v>
      </c>
      <c r="D212" s="758" t="s">
        <v>827</v>
      </c>
      <c r="E212" s="766" t="s">
        <v>156</v>
      </c>
      <c r="F212" s="1234"/>
      <c r="G212" s="1229">
        <f>SUM(G213)</f>
        <v>0</v>
      </c>
    </row>
    <row r="213" spans="1:7" ht="84" customHeight="1" hidden="1">
      <c r="A213" s="1051" t="s">
        <v>807</v>
      </c>
      <c r="B213" s="762" t="s">
        <v>590</v>
      </c>
      <c r="C213" s="763" t="s">
        <v>148</v>
      </c>
      <c r="D213" s="758" t="s">
        <v>828</v>
      </c>
      <c r="E213" s="766"/>
      <c r="F213" s="1232">
        <f>SUM(F214)</f>
        <v>0</v>
      </c>
      <c r="G213" s="1321">
        <f>SUM(G214)</f>
        <v>0</v>
      </c>
    </row>
    <row r="214" spans="1:7" ht="66.75" customHeight="1" hidden="1">
      <c r="A214" s="269" t="s">
        <v>800</v>
      </c>
      <c r="B214" s="762" t="s">
        <v>590</v>
      </c>
      <c r="C214" s="763" t="s">
        <v>148</v>
      </c>
      <c r="D214" s="758" t="s">
        <v>828</v>
      </c>
      <c r="E214" s="766" t="s">
        <v>156</v>
      </c>
      <c r="F214" s="1233"/>
      <c r="G214" s="1230">
        <f>SUM(G215)</f>
        <v>0</v>
      </c>
    </row>
    <row r="215" spans="1:7" ht="33" customHeight="1" hidden="1">
      <c r="A215" s="886" t="s">
        <v>933</v>
      </c>
      <c r="B215" s="863" t="s">
        <v>462</v>
      </c>
      <c r="C215" s="864" t="s">
        <v>478</v>
      </c>
      <c r="D215" s="865" t="s">
        <v>479</v>
      </c>
      <c r="E215" s="895"/>
      <c r="F215" s="1063">
        <f>+F216</f>
        <v>0</v>
      </c>
      <c r="G215" s="1320">
        <f>SUM(G216)</f>
        <v>0</v>
      </c>
    </row>
    <row r="216" spans="1:7" ht="35.25" customHeight="1" hidden="1">
      <c r="A216" s="1052" t="s">
        <v>884</v>
      </c>
      <c r="B216" s="762" t="s">
        <v>462</v>
      </c>
      <c r="C216" s="763" t="s">
        <v>147</v>
      </c>
      <c r="D216" s="758" t="s">
        <v>479</v>
      </c>
      <c r="E216" s="766"/>
      <c r="F216" s="779"/>
      <c r="G216" s="1233"/>
    </row>
    <row r="217" spans="1:7" ht="63" customHeight="1" hidden="1">
      <c r="A217" s="1053" t="s">
        <v>593</v>
      </c>
      <c r="B217" s="1054" t="s">
        <v>218</v>
      </c>
      <c r="C217" s="1055" t="s">
        <v>478</v>
      </c>
      <c r="D217" s="1056" t="s">
        <v>479</v>
      </c>
      <c r="E217" s="1057"/>
      <c r="F217" s="1229">
        <f>SUM(F218+F222+F226)</f>
        <v>0</v>
      </c>
      <c r="G217" s="1229" t="e">
        <f>SUM(G218+G222)</f>
        <v>#REF!</v>
      </c>
    </row>
    <row r="218" spans="1:7" ht="110.25" customHeight="1" hidden="1">
      <c r="A218" s="673" t="s">
        <v>594</v>
      </c>
      <c r="B218" s="746" t="s">
        <v>595</v>
      </c>
      <c r="C218" s="747" t="s">
        <v>478</v>
      </c>
      <c r="D218" s="748" t="s">
        <v>479</v>
      </c>
      <c r="E218" s="749"/>
      <c r="F218" s="1321">
        <f aca="true" t="shared" si="0" ref="F218:G220">SUM(F219)</f>
        <v>0</v>
      </c>
      <c r="G218" s="1321" t="e">
        <f t="shared" si="0"/>
        <v>#REF!</v>
      </c>
    </row>
    <row r="219" spans="1:7" ht="63" customHeight="1" hidden="1">
      <c r="A219" s="673" t="s">
        <v>596</v>
      </c>
      <c r="B219" s="746" t="s">
        <v>595</v>
      </c>
      <c r="C219" s="747" t="s">
        <v>147</v>
      </c>
      <c r="D219" s="748" t="s">
        <v>479</v>
      </c>
      <c r="E219" s="749"/>
      <c r="F219" s="1230">
        <f t="shared" si="0"/>
        <v>0</v>
      </c>
      <c r="G219" s="1230" t="e">
        <f t="shared" si="0"/>
        <v>#REF!</v>
      </c>
    </row>
    <row r="220" spans="1:7" ht="31.5" customHeight="1" hidden="1">
      <c r="A220" s="673" t="s">
        <v>220</v>
      </c>
      <c r="B220" s="746" t="s">
        <v>595</v>
      </c>
      <c r="C220" s="747" t="s">
        <v>147</v>
      </c>
      <c r="D220" s="748" t="s">
        <v>597</v>
      </c>
      <c r="E220" s="749"/>
      <c r="F220" s="1320">
        <f t="shared" si="0"/>
        <v>0</v>
      </c>
      <c r="G220" s="1320" t="e">
        <f t="shared" si="0"/>
        <v>#REF!</v>
      </c>
    </row>
    <row r="221" spans="1:7" ht="57.75" customHeight="1" hidden="1">
      <c r="A221" s="673" t="s">
        <v>155</v>
      </c>
      <c r="B221" s="746" t="s">
        <v>595</v>
      </c>
      <c r="C221" s="747" t="s">
        <v>147</v>
      </c>
      <c r="D221" s="748" t="s">
        <v>597</v>
      </c>
      <c r="E221" s="749" t="s">
        <v>156</v>
      </c>
      <c r="F221" s="1233">
        <f>SUM('[1]прил5'!H305)</f>
        <v>0</v>
      </c>
      <c r="G221" s="1233" t="e">
        <f>SUM('[1]прил5'!I58)</f>
        <v>#REF!</v>
      </c>
    </row>
    <row r="222" spans="1:7" ht="87.75" customHeight="1" hidden="1">
      <c r="A222" s="673" t="s">
        <v>598</v>
      </c>
      <c r="B222" s="746" t="s">
        <v>599</v>
      </c>
      <c r="C222" s="747" t="s">
        <v>478</v>
      </c>
      <c r="D222" s="748" t="s">
        <v>479</v>
      </c>
      <c r="E222" s="749"/>
      <c r="F222" s="1321">
        <f aca="true" t="shared" si="1" ref="F222:G224">SUM(F223)</f>
        <v>0</v>
      </c>
      <c r="G222" s="1321" t="e">
        <f t="shared" si="1"/>
        <v>#REF!</v>
      </c>
    </row>
    <row r="223" spans="1:7" ht="47.25" customHeight="1" hidden="1">
      <c r="A223" s="673" t="s">
        <v>600</v>
      </c>
      <c r="B223" s="746" t="s">
        <v>599</v>
      </c>
      <c r="C223" s="747" t="s">
        <v>147</v>
      </c>
      <c r="D223" s="748" t="s">
        <v>479</v>
      </c>
      <c r="E223" s="749"/>
      <c r="F223" s="1230">
        <f t="shared" si="1"/>
        <v>0</v>
      </c>
      <c r="G223" s="1230" t="e">
        <f t="shared" si="1"/>
        <v>#REF!</v>
      </c>
    </row>
    <row r="224" spans="1:7" ht="31.5" customHeight="1" hidden="1">
      <c r="A224" s="673" t="s">
        <v>350</v>
      </c>
      <c r="B224" s="746" t="s">
        <v>599</v>
      </c>
      <c r="C224" s="747" t="s">
        <v>147</v>
      </c>
      <c r="D224" s="748" t="s">
        <v>601</v>
      </c>
      <c r="E224" s="749"/>
      <c r="F224" s="1320">
        <f t="shared" si="1"/>
        <v>0</v>
      </c>
      <c r="G224" s="1320" t="e">
        <f t="shared" si="1"/>
        <v>#REF!</v>
      </c>
    </row>
    <row r="225" spans="1:7" ht="31.5" customHeight="1" hidden="1">
      <c r="A225" s="673" t="s">
        <v>155</v>
      </c>
      <c r="B225" s="746" t="s">
        <v>599</v>
      </c>
      <c r="C225" s="747" t="s">
        <v>147</v>
      </c>
      <c r="D225" s="748" t="s">
        <v>601</v>
      </c>
      <c r="E225" s="749" t="s">
        <v>156</v>
      </c>
      <c r="F225" s="1233">
        <f>SUM('[1]прил5'!H491)</f>
        <v>0</v>
      </c>
      <c r="G225" s="1233" t="e">
        <f>SUM('[1]прил5'!I127)</f>
        <v>#REF!</v>
      </c>
    </row>
    <row r="226" spans="1:7" ht="69" customHeight="1" hidden="1">
      <c r="A226" s="673" t="s">
        <v>602</v>
      </c>
      <c r="B226" s="746" t="s">
        <v>599</v>
      </c>
      <c r="C226" s="747" t="s">
        <v>478</v>
      </c>
      <c r="D226" s="748" t="s">
        <v>479</v>
      </c>
      <c r="E226" s="749"/>
      <c r="F226" s="1321">
        <f>SUM(F227)</f>
        <v>0</v>
      </c>
      <c r="G226" s="1229" t="e">
        <f>SUM(G227+G235+G239)</f>
        <v>#REF!</v>
      </c>
    </row>
    <row r="227" spans="1:7" ht="135" customHeight="1" hidden="1">
      <c r="A227" s="673" t="s">
        <v>603</v>
      </c>
      <c r="B227" s="746" t="s">
        <v>599</v>
      </c>
      <c r="C227" s="747" t="s">
        <v>147</v>
      </c>
      <c r="D227" s="748" t="s">
        <v>479</v>
      </c>
      <c r="E227" s="749"/>
      <c r="F227" s="1230">
        <f>SUM(F228)</f>
        <v>0</v>
      </c>
      <c r="G227" s="1321" t="e">
        <f>SUM(G228)</f>
        <v>#REF!</v>
      </c>
    </row>
    <row r="228" spans="1:7" ht="80.25" customHeight="1" hidden="1">
      <c r="A228" s="673" t="s">
        <v>604</v>
      </c>
      <c r="B228" s="746" t="s">
        <v>599</v>
      </c>
      <c r="C228" s="747" t="s">
        <v>147</v>
      </c>
      <c r="D228" s="748" t="s">
        <v>605</v>
      </c>
      <c r="E228" s="749"/>
      <c r="F228" s="1320">
        <f>SUM(F235:F236)</f>
        <v>0</v>
      </c>
      <c r="G228" s="1230" t="e">
        <f>SUM(G229+G231+G233)</f>
        <v>#REF!</v>
      </c>
    </row>
    <row r="229" spans="1:7" ht="21.75" customHeight="1" hidden="1">
      <c r="A229" s="663" t="s">
        <v>802</v>
      </c>
      <c r="B229" s="762" t="s">
        <v>462</v>
      </c>
      <c r="C229" s="763" t="s">
        <v>147</v>
      </c>
      <c r="D229" s="758" t="s">
        <v>829</v>
      </c>
      <c r="E229" s="749"/>
      <c r="F229" s="1230">
        <f>SUM(F230)</f>
        <v>44392</v>
      </c>
      <c r="G229" s="1320" t="e">
        <f>SUM(G230)</f>
        <v>#REF!</v>
      </c>
    </row>
    <row r="230" spans="1:7" ht="21.75" customHeight="1" hidden="1">
      <c r="A230" s="700" t="s">
        <v>730</v>
      </c>
      <c r="B230" s="762" t="s">
        <v>462</v>
      </c>
      <c r="C230" s="763" t="s">
        <v>147</v>
      </c>
      <c r="D230" s="758" t="s">
        <v>829</v>
      </c>
      <c r="E230" s="749" t="s">
        <v>156</v>
      </c>
      <c r="F230" s="1233">
        <v>44392</v>
      </c>
      <c r="G230" s="1233" t="e">
        <f>SUM('[1]прил5'!I178)</f>
        <v>#REF!</v>
      </c>
    </row>
    <row r="231" spans="1:7" ht="21.75" customHeight="1" hidden="1">
      <c r="A231" s="1058" t="s">
        <v>803</v>
      </c>
      <c r="B231" s="762" t="s">
        <v>462</v>
      </c>
      <c r="C231" s="763" t="s">
        <v>147</v>
      </c>
      <c r="D231" s="758" t="s">
        <v>830</v>
      </c>
      <c r="E231" s="749"/>
      <c r="F231" s="1230"/>
      <c r="G231" s="1320" t="e">
        <f>SUM(G232:G232)</f>
        <v>#REF!</v>
      </c>
    </row>
    <row r="232" spans="1:7" ht="21.75" customHeight="1" hidden="1">
      <c r="A232" s="700" t="s">
        <v>730</v>
      </c>
      <c r="B232" s="762" t="s">
        <v>462</v>
      </c>
      <c r="C232" s="763" t="s">
        <v>147</v>
      </c>
      <c r="D232" s="758" t="s">
        <v>830</v>
      </c>
      <c r="E232" s="749" t="s">
        <v>156</v>
      </c>
      <c r="F232" s="1233"/>
      <c r="G232" s="1233" t="e">
        <f>SUM('[1]прил5'!I180)</f>
        <v>#REF!</v>
      </c>
    </row>
    <row r="233" spans="1:7" ht="63.75" customHeight="1" hidden="1">
      <c r="A233" s="1059" t="s">
        <v>743</v>
      </c>
      <c r="B233" s="762" t="s">
        <v>462</v>
      </c>
      <c r="C233" s="763" t="s">
        <v>147</v>
      </c>
      <c r="D233" s="758" t="s">
        <v>747</v>
      </c>
      <c r="E233" s="749"/>
      <c r="F233" s="1230">
        <f>SUM(F234)</f>
        <v>0</v>
      </c>
      <c r="G233" s="1320">
        <f>SUM(G234)</f>
        <v>0</v>
      </c>
    </row>
    <row r="234" spans="1:7" ht="33.75" customHeight="1" hidden="1">
      <c r="A234" s="132" t="s">
        <v>730</v>
      </c>
      <c r="B234" s="762" t="s">
        <v>462</v>
      </c>
      <c r="C234" s="763" t="s">
        <v>147</v>
      </c>
      <c r="D234" s="758" t="s">
        <v>747</v>
      </c>
      <c r="E234" s="749" t="s">
        <v>156</v>
      </c>
      <c r="F234" s="1233"/>
      <c r="G234" s="1233">
        <v>0</v>
      </c>
    </row>
    <row r="235" spans="1:7" ht="55.5" customHeight="1" hidden="1">
      <c r="A235" s="664" t="s">
        <v>472</v>
      </c>
      <c r="B235" s="878" t="s">
        <v>462</v>
      </c>
      <c r="C235" s="879" t="s">
        <v>147</v>
      </c>
      <c r="D235" s="861" t="s">
        <v>488</v>
      </c>
      <c r="E235" s="908"/>
      <c r="F235" s="1320">
        <f>SUM(F236)</f>
        <v>0</v>
      </c>
      <c r="G235" s="1321" t="e">
        <f>SUM(G236)</f>
        <v>#REF!</v>
      </c>
    </row>
    <row r="236" spans="1:7" ht="51" customHeight="1" hidden="1">
      <c r="A236" s="658" t="s">
        <v>154</v>
      </c>
      <c r="B236" s="762" t="s">
        <v>462</v>
      </c>
      <c r="C236" s="763" t="s">
        <v>147</v>
      </c>
      <c r="D236" s="758" t="s">
        <v>488</v>
      </c>
      <c r="E236" s="766" t="s">
        <v>149</v>
      </c>
      <c r="F236" s="1233"/>
      <c r="G236" s="1230" t="e">
        <f>SUM(G237)</f>
        <v>#REF!</v>
      </c>
    </row>
    <row r="237" spans="1:7" ht="64.5" customHeight="1" hidden="1">
      <c r="A237" s="678" t="s">
        <v>934</v>
      </c>
      <c r="B237" s="874" t="s">
        <v>606</v>
      </c>
      <c r="C237" s="875" t="s">
        <v>478</v>
      </c>
      <c r="D237" s="876" t="s">
        <v>479</v>
      </c>
      <c r="E237" s="882"/>
      <c r="F237" s="1229">
        <f>SUM(F238)</f>
        <v>166944</v>
      </c>
      <c r="G237" s="1320" t="e">
        <f>SUM(G238)</f>
        <v>#REF!</v>
      </c>
    </row>
    <row r="238" spans="1:7" ht="62.25" customHeight="1" hidden="1">
      <c r="A238" s="862" t="s">
        <v>911</v>
      </c>
      <c r="B238" s="863" t="s">
        <v>607</v>
      </c>
      <c r="C238" s="864" t="s">
        <v>478</v>
      </c>
      <c r="D238" s="865" t="s">
        <v>479</v>
      </c>
      <c r="E238" s="883"/>
      <c r="F238" s="1321">
        <f>SUM(F239)</f>
        <v>166944</v>
      </c>
      <c r="G238" s="1233" t="e">
        <f>SUM('[1]прил5'!I172)</f>
        <v>#REF!</v>
      </c>
    </row>
    <row r="239" spans="1:7" ht="55.5" customHeight="1" hidden="1">
      <c r="A239" s="701" t="s">
        <v>470</v>
      </c>
      <c r="B239" s="762" t="s">
        <v>607</v>
      </c>
      <c r="C239" s="763" t="s">
        <v>147</v>
      </c>
      <c r="D239" s="758" t="s">
        <v>479</v>
      </c>
      <c r="E239" s="765"/>
      <c r="F239" s="1230">
        <f>SUM(F240)</f>
        <v>166944</v>
      </c>
      <c r="G239" s="1321" t="e">
        <f>SUM(G240)</f>
        <v>#REF!</v>
      </c>
    </row>
    <row r="240" spans="1:7" ht="66.75" customHeight="1" hidden="1">
      <c r="A240" s="701" t="s">
        <v>224</v>
      </c>
      <c r="B240" s="762" t="s">
        <v>607</v>
      </c>
      <c r="C240" s="763" t="s">
        <v>147</v>
      </c>
      <c r="D240" s="758" t="s">
        <v>608</v>
      </c>
      <c r="E240" s="765"/>
      <c r="F240" s="1230">
        <f>SUM(F241)</f>
        <v>166944</v>
      </c>
      <c r="G240" s="1230" t="e">
        <f>SUM(G241)</f>
        <v>#REF!</v>
      </c>
    </row>
    <row r="241" spans="1:7" ht="67.5" customHeight="1" hidden="1">
      <c r="A241" s="132" t="s">
        <v>730</v>
      </c>
      <c r="B241" s="762" t="s">
        <v>607</v>
      </c>
      <c r="C241" s="763" t="s">
        <v>147</v>
      </c>
      <c r="D241" s="758" t="s">
        <v>608</v>
      </c>
      <c r="E241" s="765" t="s">
        <v>156</v>
      </c>
      <c r="F241" s="1233">
        <v>166944</v>
      </c>
      <c r="G241" s="1320" t="e">
        <f>SUM(G242)</f>
        <v>#REF!</v>
      </c>
    </row>
    <row r="242" spans="1:7" ht="66" customHeight="1" hidden="1">
      <c r="A242" s="880" t="s">
        <v>609</v>
      </c>
      <c r="B242" s="874" t="s">
        <v>610</v>
      </c>
      <c r="C242" s="875" t="s">
        <v>478</v>
      </c>
      <c r="D242" s="876" t="s">
        <v>479</v>
      </c>
      <c r="E242" s="882"/>
      <c r="F242" s="1229" t="e">
        <f>SUM(F243+F247)</f>
        <v>#REF!</v>
      </c>
      <c r="G242" s="1233" t="e">
        <f>SUM('[1]прил5'!I186)</f>
        <v>#REF!</v>
      </c>
    </row>
    <row r="243" spans="1:7" ht="67.5" customHeight="1" hidden="1">
      <c r="A243" s="844" t="s">
        <v>611</v>
      </c>
      <c r="B243" s="863" t="s">
        <v>612</v>
      </c>
      <c r="C243" s="864" t="s">
        <v>478</v>
      </c>
      <c r="D243" s="865" t="s">
        <v>479</v>
      </c>
      <c r="E243" s="883"/>
      <c r="F243" s="1321" t="e">
        <f>SUM(F244)</f>
        <v>#REF!</v>
      </c>
      <c r="G243" s="1229" t="e">
        <f>SUM(G244+G250)</f>
        <v>#REF!</v>
      </c>
    </row>
    <row r="244" spans="1:7" ht="66" customHeight="1" hidden="1">
      <c r="A244" s="848" t="s">
        <v>613</v>
      </c>
      <c r="B244" s="872" t="s">
        <v>612</v>
      </c>
      <c r="C244" s="873" t="s">
        <v>147</v>
      </c>
      <c r="D244" s="869" t="s">
        <v>479</v>
      </c>
      <c r="E244" s="906"/>
      <c r="F244" s="1230" t="e">
        <f>SUM(F245)</f>
        <v>#REF!</v>
      </c>
      <c r="G244" s="1321" t="e">
        <f>SUM(G245)</f>
        <v>#REF!</v>
      </c>
    </row>
    <row r="245" spans="1:7" ht="73.5" customHeight="1" hidden="1">
      <c r="A245" s="853" t="s">
        <v>614</v>
      </c>
      <c r="B245" s="878" t="s">
        <v>612</v>
      </c>
      <c r="C245" s="879" t="s">
        <v>147</v>
      </c>
      <c r="D245" s="861" t="s">
        <v>615</v>
      </c>
      <c r="E245" s="908"/>
      <c r="F245" s="1320" t="e">
        <f>SUM(F246)</f>
        <v>#REF!</v>
      </c>
      <c r="G245" s="1230" t="e">
        <f>SUM(G246+G248)</f>
        <v>#REF!</v>
      </c>
    </row>
    <row r="246" spans="1:7" ht="53.25" customHeight="1" hidden="1">
      <c r="A246" s="701" t="s">
        <v>154</v>
      </c>
      <c r="B246" s="762" t="s">
        <v>612</v>
      </c>
      <c r="C246" s="763" t="s">
        <v>147</v>
      </c>
      <c r="D246" s="758" t="s">
        <v>615</v>
      </c>
      <c r="E246" s="766" t="s">
        <v>149</v>
      </c>
      <c r="F246" s="1233" t="e">
        <f>SUM('[1]прил5'!H58)</f>
        <v>#REF!</v>
      </c>
      <c r="G246" s="1320" t="e">
        <f>SUM(G247)</f>
        <v>#REF!</v>
      </c>
    </row>
    <row r="247" spans="1:7" ht="54.75" customHeight="1" hidden="1">
      <c r="A247" s="844" t="s">
        <v>616</v>
      </c>
      <c r="B247" s="863" t="s">
        <v>617</v>
      </c>
      <c r="C247" s="864" t="s">
        <v>478</v>
      </c>
      <c r="D247" s="865" t="s">
        <v>479</v>
      </c>
      <c r="E247" s="883"/>
      <c r="F247" s="1321">
        <f>SUM(F248)</f>
        <v>5967</v>
      </c>
      <c r="G247" s="1233" t="e">
        <f>SUM('[1]прил5'!I294+'[1]прил5'!I315+'[1]прил5'!I338)</f>
        <v>#REF!</v>
      </c>
    </row>
    <row r="248" spans="1:7" ht="52.5" customHeight="1" hidden="1">
      <c r="A248" s="866" t="s">
        <v>618</v>
      </c>
      <c r="B248" s="872" t="s">
        <v>617</v>
      </c>
      <c r="C248" s="873" t="s">
        <v>147</v>
      </c>
      <c r="D248" s="869" t="s">
        <v>479</v>
      </c>
      <c r="E248" s="906"/>
      <c r="F248" s="1230">
        <f>SUM(F249)</f>
        <v>5967</v>
      </c>
      <c r="G248" s="1320" t="e">
        <f>SUM(G249)</f>
        <v>#REF!</v>
      </c>
    </row>
    <row r="249" spans="1:7" ht="61.5" customHeight="1" hidden="1">
      <c r="A249" s="853" t="s">
        <v>619</v>
      </c>
      <c r="B249" s="878" t="s">
        <v>617</v>
      </c>
      <c r="C249" s="879" t="s">
        <v>147</v>
      </c>
      <c r="D249" s="861" t="s">
        <v>620</v>
      </c>
      <c r="E249" s="908"/>
      <c r="F249" s="1320">
        <f>SUM(F250)</f>
        <v>5967</v>
      </c>
      <c r="G249" s="1233" t="e">
        <f>SUM('[1]прил5'!I132)</f>
        <v>#REF!</v>
      </c>
    </row>
    <row r="250" spans="1:7" ht="94.5" customHeight="1" hidden="1">
      <c r="A250" s="701" t="s">
        <v>155</v>
      </c>
      <c r="B250" s="762" t="s">
        <v>617</v>
      </c>
      <c r="C250" s="763" t="s">
        <v>147</v>
      </c>
      <c r="D250" s="758" t="s">
        <v>620</v>
      </c>
      <c r="E250" s="766" t="s">
        <v>156</v>
      </c>
      <c r="F250" s="1233">
        <f>SUM('[1]прил5'!H127)</f>
        <v>5967</v>
      </c>
      <c r="G250" s="1321" t="e">
        <f>SUM(G251)</f>
        <v>#REF!</v>
      </c>
    </row>
    <row r="251" spans="1:7" ht="58.5" customHeight="1" hidden="1">
      <c r="A251" s="678" t="s">
        <v>935</v>
      </c>
      <c r="B251" s="891" t="s">
        <v>621</v>
      </c>
      <c r="C251" s="814" t="s">
        <v>478</v>
      </c>
      <c r="D251" s="815" t="s">
        <v>479</v>
      </c>
      <c r="E251" s="910"/>
      <c r="F251" s="1325">
        <f>SUM(F252)</f>
        <v>103111</v>
      </c>
      <c r="G251" s="1230" t="e">
        <f>SUM(G252+G254)</f>
        <v>#REF!</v>
      </c>
    </row>
    <row r="252" spans="1:7" ht="53.25" customHeight="1" hidden="1">
      <c r="A252" s="834" t="s">
        <v>919</v>
      </c>
      <c r="B252" s="911" t="s">
        <v>622</v>
      </c>
      <c r="C252" s="836" t="s">
        <v>478</v>
      </c>
      <c r="D252" s="837" t="s">
        <v>479</v>
      </c>
      <c r="E252" s="838"/>
      <c r="F252" s="1326">
        <f>+F253</f>
        <v>103111</v>
      </c>
      <c r="G252" s="1320" t="e">
        <f>SUM(G253:H253)</f>
        <v>#REF!</v>
      </c>
    </row>
    <row r="253" spans="1:7" ht="57.75" customHeight="1" hidden="1">
      <c r="A253" s="673" t="s">
        <v>875</v>
      </c>
      <c r="B253" s="746" t="s">
        <v>622</v>
      </c>
      <c r="C253" s="747" t="s">
        <v>147</v>
      </c>
      <c r="D253" s="748" t="s">
        <v>479</v>
      </c>
      <c r="E253" s="749"/>
      <c r="F253" s="779">
        <f>+F258+F260</f>
        <v>103111</v>
      </c>
      <c r="G253" s="1233" t="e">
        <f>SUM('[1]прил5'!I63)</f>
        <v>#REF!</v>
      </c>
    </row>
    <row r="254" spans="1:7" ht="42" customHeight="1" hidden="1">
      <c r="A254" s="664" t="s">
        <v>623</v>
      </c>
      <c r="B254" s="827" t="s">
        <v>622</v>
      </c>
      <c r="C254" s="828" t="s">
        <v>147</v>
      </c>
      <c r="D254" s="829" t="s">
        <v>624</v>
      </c>
      <c r="E254" s="830"/>
      <c r="F254" s="1320">
        <f>SUM(F255)</f>
        <v>0</v>
      </c>
      <c r="G254" s="1320" t="e">
        <f>SUM(G255)</f>
        <v>#REF!</v>
      </c>
    </row>
    <row r="255" spans="1:7" ht="55.5" customHeight="1" hidden="1">
      <c r="A255" s="673" t="s">
        <v>587</v>
      </c>
      <c r="B255" s="746" t="s">
        <v>622</v>
      </c>
      <c r="C255" s="747" t="s">
        <v>147</v>
      </c>
      <c r="D255" s="748" t="s">
        <v>624</v>
      </c>
      <c r="E255" s="749" t="s">
        <v>588</v>
      </c>
      <c r="F255" s="1233">
        <f>SUM('[1]прил5'!H178)</f>
        <v>0</v>
      </c>
      <c r="G255" s="1233" t="e">
        <f>SUM('[1]прил5'!I65)</f>
        <v>#REF!</v>
      </c>
    </row>
    <row r="256" spans="1:7" ht="126" customHeight="1" hidden="1">
      <c r="A256" s="664" t="s">
        <v>625</v>
      </c>
      <c r="B256" s="827" t="s">
        <v>622</v>
      </c>
      <c r="C256" s="828" t="s">
        <v>147</v>
      </c>
      <c r="D256" s="829" t="s">
        <v>626</v>
      </c>
      <c r="E256" s="830"/>
      <c r="F256" s="1320">
        <f>SUM(F257:F257)</f>
        <v>0</v>
      </c>
      <c r="G256" s="1229">
        <f>SUM(G263)</f>
        <v>0</v>
      </c>
    </row>
    <row r="257" spans="1:7" ht="135" customHeight="1" hidden="1">
      <c r="A257" s="673" t="s">
        <v>489</v>
      </c>
      <c r="B257" s="746" t="s">
        <v>622</v>
      </c>
      <c r="C257" s="747" t="s">
        <v>147</v>
      </c>
      <c r="D257" s="748" t="s">
        <v>626</v>
      </c>
      <c r="E257" s="749" t="s">
        <v>490</v>
      </c>
      <c r="F257" s="1233">
        <f>SUM('[1]прил5'!H180)</f>
        <v>0</v>
      </c>
      <c r="G257" s="1321" t="e">
        <f>SUM(G258)</f>
        <v>#REF!</v>
      </c>
    </row>
    <row r="258" spans="1:7" ht="63" customHeight="1" hidden="1">
      <c r="A258" s="1058" t="s">
        <v>798</v>
      </c>
      <c r="B258" s="746" t="s">
        <v>622</v>
      </c>
      <c r="C258" s="747" t="s">
        <v>147</v>
      </c>
      <c r="D258" s="748" t="s">
        <v>626</v>
      </c>
      <c r="E258" s="749"/>
      <c r="F258" s="1327">
        <f>+F259</f>
        <v>0</v>
      </c>
      <c r="G258" s="1230" t="e">
        <f>SUM(G259)</f>
        <v>#REF!</v>
      </c>
    </row>
    <row r="259" spans="1:7" ht="31.5" customHeight="1" hidden="1">
      <c r="A259" s="132" t="s">
        <v>730</v>
      </c>
      <c r="B259" s="746" t="s">
        <v>622</v>
      </c>
      <c r="C259" s="747" t="s">
        <v>147</v>
      </c>
      <c r="D259" s="748" t="s">
        <v>626</v>
      </c>
      <c r="E259" s="749" t="s">
        <v>588</v>
      </c>
      <c r="F259" s="780"/>
      <c r="G259" s="1320" t="e">
        <f>SUM(G260:G262)</f>
        <v>#REF!</v>
      </c>
    </row>
    <row r="260" spans="1:7" ht="94.5" customHeight="1" hidden="1">
      <c r="A260" s="673" t="s">
        <v>734</v>
      </c>
      <c r="B260" s="746" t="s">
        <v>622</v>
      </c>
      <c r="C260" s="747" t="s">
        <v>147</v>
      </c>
      <c r="D260" s="748" t="s">
        <v>627</v>
      </c>
      <c r="E260" s="749"/>
      <c r="F260" s="1230">
        <f>SUM(F261)</f>
        <v>103111</v>
      </c>
      <c r="G260" s="1233" t="e">
        <f>SUM('[1]прил5'!I155)</f>
        <v>#REF!</v>
      </c>
    </row>
    <row r="261" spans="1:7" ht="31.5" customHeight="1" hidden="1">
      <c r="A261" s="132" t="s">
        <v>730</v>
      </c>
      <c r="B261" s="746" t="s">
        <v>622</v>
      </c>
      <c r="C261" s="747" t="s">
        <v>147</v>
      </c>
      <c r="D261" s="748" t="s">
        <v>627</v>
      </c>
      <c r="E261" s="749" t="s">
        <v>156</v>
      </c>
      <c r="F261" s="1233">
        <v>103111</v>
      </c>
      <c r="G261" s="1233" t="e">
        <f>SUM('[1]прил5'!I156)</f>
        <v>#REF!</v>
      </c>
    </row>
    <row r="262" spans="1:7" ht="31.5" customHeight="1" hidden="1">
      <c r="A262" s="912" t="s">
        <v>628</v>
      </c>
      <c r="B262" s="911" t="s">
        <v>629</v>
      </c>
      <c r="C262" s="836" t="s">
        <v>478</v>
      </c>
      <c r="D262" s="837" t="s">
        <v>479</v>
      </c>
      <c r="E262" s="838"/>
      <c r="F262" s="1321">
        <f>SUM(F263)</f>
        <v>0</v>
      </c>
      <c r="G262" s="1233" t="e">
        <f>SUM('[1]прил5'!I157)</f>
        <v>#REF!</v>
      </c>
    </row>
    <row r="263" spans="1:7" ht="116.25" customHeight="1" hidden="1">
      <c r="A263" s="913" t="s">
        <v>630</v>
      </c>
      <c r="B263" s="840" t="s">
        <v>629</v>
      </c>
      <c r="C263" s="841" t="s">
        <v>147</v>
      </c>
      <c r="D263" s="842" t="s">
        <v>479</v>
      </c>
      <c r="E263" s="843"/>
      <c r="F263" s="1230">
        <f>SUM(F264)</f>
        <v>0</v>
      </c>
      <c r="G263" s="1321">
        <f>SUM(G264)</f>
        <v>0</v>
      </c>
    </row>
    <row r="264" spans="1:7" ht="63" customHeight="1" hidden="1">
      <c r="A264" s="914" t="s">
        <v>631</v>
      </c>
      <c r="B264" s="827" t="s">
        <v>629</v>
      </c>
      <c r="C264" s="828" t="s">
        <v>147</v>
      </c>
      <c r="D264" s="829" t="s">
        <v>632</v>
      </c>
      <c r="E264" s="830"/>
      <c r="F264" s="1320">
        <f>SUM(F265)</f>
        <v>0</v>
      </c>
      <c r="G264" s="1230">
        <f>G267</f>
        <v>0</v>
      </c>
    </row>
    <row r="265" spans="1:7" ht="31.5" customHeight="1" hidden="1">
      <c r="A265" s="767" t="s">
        <v>157</v>
      </c>
      <c r="B265" s="746" t="s">
        <v>629</v>
      </c>
      <c r="C265" s="747" t="s">
        <v>147</v>
      </c>
      <c r="D265" s="748" t="s">
        <v>632</v>
      </c>
      <c r="E265" s="749" t="s">
        <v>158</v>
      </c>
      <c r="F265" s="1233">
        <f>SUM('[1]прил5'!H172)</f>
        <v>0</v>
      </c>
      <c r="G265" s="1320" t="e">
        <f>SUM(G266)</f>
        <v>#REF!</v>
      </c>
    </row>
    <row r="266" spans="1:7" ht="31.5" customHeight="1" hidden="1">
      <c r="A266" s="862" t="s">
        <v>633</v>
      </c>
      <c r="B266" s="911" t="s">
        <v>634</v>
      </c>
      <c r="C266" s="836" t="s">
        <v>478</v>
      </c>
      <c r="D266" s="837" t="s">
        <v>479</v>
      </c>
      <c r="E266" s="838"/>
      <c r="F266" s="1321">
        <f>SUM(F267)</f>
        <v>0</v>
      </c>
      <c r="G266" s="1233" t="e">
        <f>SUM('[1]прил5'!I86+'[1]прил5'!I252+'[1]прил5'!I299+'[1]прил5'!I343)</f>
        <v>#REF!</v>
      </c>
    </row>
    <row r="267" spans="1:7" ht="47.25" customHeight="1" hidden="1">
      <c r="A267" s="866" t="s">
        <v>635</v>
      </c>
      <c r="B267" s="840" t="s">
        <v>634</v>
      </c>
      <c r="C267" s="841" t="s">
        <v>147</v>
      </c>
      <c r="D267" s="842" t="s">
        <v>479</v>
      </c>
      <c r="E267" s="843"/>
      <c r="F267" s="1230">
        <f>SUM(F268)</f>
        <v>0</v>
      </c>
      <c r="G267" s="1320">
        <f>SUM(G268:G269)</f>
        <v>0</v>
      </c>
    </row>
    <row r="268" spans="1:7" ht="94.5" customHeight="1" hidden="1">
      <c r="A268" s="853" t="s">
        <v>636</v>
      </c>
      <c r="B268" s="827" t="s">
        <v>634</v>
      </c>
      <c r="C268" s="828" t="s">
        <v>147</v>
      </c>
      <c r="D268" s="829" t="s">
        <v>637</v>
      </c>
      <c r="E268" s="830"/>
      <c r="F268" s="1320">
        <f>SUM(F269)</f>
        <v>0</v>
      </c>
      <c r="G268" s="1233">
        <v>0</v>
      </c>
    </row>
    <row r="269" spans="1:7" ht="43.5" customHeight="1" hidden="1">
      <c r="A269" s="701" t="s">
        <v>155</v>
      </c>
      <c r="B269" s="746" t="s">
        <v>634</v>
      </c>
      <c r="C269" s="747" t="s">
        <v>147</v>
      </c>
      <c r="D269" s="748" t="s">
        <v>637</v>
      </c>
      <c r="E269" s="749" t="s">
        <v>156</v>
      </c>
      <c r="F269" s="1233">
        <f>SUM('[1]прил5'!H186)</f>
        <v>0</v>
      </c>
      <c r="G269" s="1233">
        <v>0</v>
      </c>
    </row>
    <row r="270" spans="1:7" ht="173.25" customHeight="1" hidden="1">
      <c r="A270" s="915" t="s">
        <v>638</v>
      </c>
      <c r="B270" s="874" t="s">
        <v>639</v>
      </c>
      <c r="C270" s="875" t="s">
        <v>478</v>
      </c>
      <c r="D270" s="876" t="s">
        <v>479</v>
      </c>
      <c r="E270" s="882"/>
      <c r="F270" s="1229" t="e">
        <f>SUM(F271+F277)</f>
        <v>#REF!</v>
      </c>
      <c r="G270" s="1321" t="e">
        <f>SUM(G271)</f>
        <v>#REF!</v>
      </c>
    </row>
    <row r="271" spans="1:7" ht="78.75" customHeight="1" hidden="1">
      <c r="A271" s="844" t="s">
        <v>640</v>
      </c>
      <c r="B271" s="863" t="s">
        <v>641</v>
      </c>
      <c r="C271" s="864" t="s">
        <v>478</v>
      </c>
      <c r="D271" s="865" t="s">
        <v>479</v>
      </c>
      <c r="E271" s="883"/>
      <c r="F271" s="1321">
        <f>SUM(F272)</f>
        <v>0</v>
      </c>
      <c r="G271" s="1230" t="e">
        <f>SUM(G272)</f>
        <v>#REF!</v>
      </c>
    </row>
    <row r="272" spans="1:7" ht="63" customHeight="1" hidden="1">
      <c r="A272" s="848" t="s">
        <v>642</v>
      </c>
      <c r="B272" s="872" t="s">
        <v>641</v>
      </c>
      <c r="C272" s="873" t="s">
        <v>147</v>
      </c>
      <c r="D272" s="869" t="s">
        <v>479</v>
      </c>
      <c r="E272" s="884"/>
      <c r="F272" s="1230"/>
      <c r="G272" s="1320" t="e">
        <f>SUM(G273)</f>
        <v>#REF!</v>
      </c>
    </row>
    <row r="273" spans="1:7" ht="31.5" customHeight="1" hidden="1">
      <c r="A273" s="853" t="s">
        <v>643</v>
      </c>
      <c r="B273" s="878" t="s">
        <v>641</v>
      </c>
      <c r="C273" s="879" t="s">
        <v>147</v>
      </c>
      <c r="D273" s="861" t="s">
        <v>644</v>
      </c>
      <c r="E273" s="885"/>
      <c r="F273" s="1320">
        <f>SUM(F274)</f>
        <v>0</v>
      </c>
      <c r="G273" s="1233" t="e">
        <f>SUM('[1]прил5'!I165)</f>
        <v>#REF!</v>
      </c>
    </row>
    <row r="274" spans="1:7" ht="63" customHeight="1" hidden="1">
      <c r="A274" s="701" t="s">
        <v>155</v>
      </c>
      <c r="B274" s="762" t="s">
        <v>641</v>
      </c>
      <c r="C274" s="763" t="s">
        <v>147</v>
      </c>
      <c r="D274" s="758" t="s">
        <v>644</v>
      </c>
      <c r="E274" s="765"/>
      <c r="F274" s="1233"/>
      <c r="G274" s="1229" t="e">
        <f>SUM(G275+G281)</f>
        <v>#REF!</v>
      </c>
    </row>
    <row r="275" spans="1:7" ht="94.5" customHeight="1" hidden="1">
      <c r="A275" s="853" t="s">
        <v>645</v>
      </c>
      <c r="B275" s="878" t="s">
        <v>641</v>
      </c>
      <c r="C275" s="879" t="s">
        <v>147</v>
      </c>
      <c r="D275" s="861" t="s">
        <v>646</v>
      </c>
      <c r="E275" s="885"/>
      <c r="F275" s="1320">
        <f>SUM(F276)</f>
        <v>0</v>
      </c>
      <c r="G275" s="1321" t="e">
        <f>SUM(G276)</f>
        <v>#REF!</v>
      </c>
    </row>
    <row r="276" spans="1:7" ht="78.75" customHeight="1" hidden="1">
      <c r="A276" s="701" t="s">
        <v>155</v>
      </c>
      <c r="B276" s="762" t="s">
        <v>641</v>
      </c>
      <c r="C276" s="763" t="s">
        <v>147</v>
      </c>
      <c r="D276" s="758" t="s">
        <v>646</v>
      </c>
      <c r="E276" s="765"/>
      <c r="F276" s="1233"/>
      <c r="G276" s="1230" t="e">
        <f>SUM(G277)</f>
        <v>#REF!</v>
      </c>
    </row>
    <row r="277" spans="1:7" ht="63" customHeight="1" hidden="1">
      <c r="A277" s="862" t="s">
        <v>647</v>
      </c>
      <c r="B277" s="863" t="s">
        <v>648</v>
      </c>
      <c r="C277" s="864" t="s">
        <v>478</v>
      </c>
      <c r="D277" s="865" t="s">
        <v>479</v>
      </c>
      <c r="E277" s="883"/>
      <c r="F277" s="1321" t="e">
        <f>SUM(F278)</f>
        <v>#REF!</v>
      </c>
      <c r="G277" s="1320" t="e">
        <f>SUM(G278)</f>
        <v>#REF!</v>
      </c>
    </row>
    <row r="278" spans="1:7" ht="31.5" customHeight="1" hidden="1">
      <c r="A278" s="866" t="s">
        <v>649</v>
      </c>
      <c r="B278" s="872" t="s">
        <v>648</v>
      </c>
      <c r="C278" s="873" t="s">
        <v>147</v>
      </c>
      <c r="D278" s="869" t="s">
        <v>479</v>
      </c>
      <c r="E278" s="884"/>
      <c r="F278" s="1230" t="e">
        <f>SUM(F279+F281)</f>
        <v>#REF!</v>
      </c>
      <c r="G278" s="1233" t="e">
        <f>SUM('[1]прил5'!I498)</f>
        <v>#REF!</v>
      </c>
    </row>
    <row r="279" spans="1:7" ht="63" customHeight="1" hidden="1">
      <c r="A279" s="853" t="s">
        <v>650</v>
      </c>
      <c r="B279" s="878" t="s">
        <v>648</v>
      </c>
      <c r="C279" s="879" t="s">
        <v>147</v>
      </c>
      <c r="D279" s="861" t="s">
        <v>651</v>
      </c>
      <c r="E279" s="885"/>
      <c r="F279" s="1320" t="e">
        <f>SUM(F280:G280)</f>
        <v>#REF!</v>
      </c>
      <c r="G279" s="1320" t="e">
        <f>SUM(G280)</f>
        <v>#REF!</v>
      </c>
    </row>
    <row r="280" spans="1:7" ht="15.75" customHeight="1" hidden="1">
      <c r="A280" s="701" t="s">
        <v>154</v>
      </c>
      <c r="B280" s="762" t="s">
        <v>648</v>
      </c>
      <c r="C280" s="763" t="s">
        <v>147</v>
      </c>
      <c r="D280" s="758" t="s">
        <v>651</v>
      </c>
      <c r="E280" s="765" t="s">
        <v>149</v>
      </c>
      <c r="F280" s="1233" t="e">
        <f>SUM('[1]прил5'!H63)</f>
        <v>#REF!</v>
      </c>
      <c r="G280" s="1233" t="e">
        <f>SUM('[1]прил5'!I504)</f>
        <v>#REF!</v>
      </c>
    </row>
    <row r="281" spans="1:7" ht="110.25" customHeight="1" hidden="1">
      <c r="A281" s="853" t="s">
        <v>652</v>
      </c>
      <c r="B281" s="878" t="s">
        <v>648</v>
      </c>
      <c r="C281" s="879" t="s">
        <v>147</v>
      </c>
      <c r="D281" s="861" t="s">
        <v>653</v>
      </c>
      <c r="E281" s="885"/>
      <c r="F281" s="1320" t="e">
        <f>SUM(F282)</f>
        <v>#REF!</v>
      </c>
      <c r="G281" s="1321" t="e">
        <f>SUM(G282)</f>
        <v>#REF!</v>
      </c>
    </row>
    <row r="282" spans="1:7" ht="126" customHeight="1" hidden="1">
      <c r="A282" s="701" t="s">
        <v>154</v>
      </c>
      <c r="B282" s="762" t="s">
        <v>648</v>
      </c>
      <c r="C282" s="763" t="s">
        <v>147</v>
      </c>
      <c r="D282" s="758" t="s">
        <v>653</v>
      </c>
      <c r="E282" s="765" t="s">
        <v>149</v>
      </c>
      <c r="F282" s="1233" t="e">
        <f>SUM('[1]прил5'!H65)</f>
        <v>#REF!</v>
      </c>
      <c r="G282" s="1230" t="e">
        <f>SUM(G283)</f>
        <v>#REF!</v>
      </c>
    </row>
    <row r="283" spans="1:7" ht="31.5" customHeight="1" hidden="1">
      <c r="A283" s="678" t="s">
        <v>936</v>
      </c>
      <c r="B283" s="874" t="s">
        <v>225</v>
      </c>
      <c r="C283" s="875" t="s">
        <v>478</v>
      </c>
      <c r="D283" s="876" t="s">
        <v>479</v>
      </c>
      <c r="E283" s="882"/>
      <c r="F283" s="1229">
        <f>SUM(F290)</f>
        <v>0</v>
      </c>
      <c r="G283" s="1320" t="e">
        <f>SUM(G284:G285)</f>
        <v>#REF!</v>
      </c>
    </row>
    <row r="284" spans="1:7" ht="94.5" customHeight="1" hidden="1">
      <c r="A284" s="862" t="s">
        <v>937</v>
      </c>
      <c r="B284" s="863" t="s">
        <v>226</v>
      </c>
      <c r="C284" s="864" t="s">
        <v>478</v>
      </c>
      <c r="D284" s="865" t="s">
        <v>479</v>
      </c>
      <c r="E284" s="895"/>
      <c r="F284" s="1321" t="e">
        <f>SUM(F285)</f>
        <v>#REF!</v>
      </c>
      <c r="G284" s="1233" t="e">
        <f>SUM('[1]прил5'!I91)</f>
        <v>#REF!</v>
      </c>
    </row>
    <row r="285" spans="1:7" ht="31.5" customHeight="1" hidden="1">
      <c r="A285" s="866" t="s">
        <v>654</v>
      </c>
      <c r="B285" s="872" t="s">
        <v>226</v>
      </c>
      <c r="C285" s="873" t="s">
        <v>147</v>
      </c>
      <c r="D285" s="869" t="s">
        <v>479</v>
      </c>
      <c r="E285" s="906"/>
      <c r="F285" s="1230" t="e">
        <f>SUM(F286)</f>
        <v>#REF!</v>
      </c>
      <c r="G285" s="1233" t="e">
        <f>SUM('[1]прил5'!I92)</f>
        <v>#REF!</v>
      </c>
    </row>
    <row r="286" spans="1:7" ht="63" customHeight="1" hidden="1">
      <c r="A286" s="853" t="s">
        <v>202</v>
      </c>
      <c r="B286" s="878" t="s">
        <v>226</v>
      </c>
      <c r="C286" s="879" t="s">
        <v>147</v>
      </c>
      <c r="D286" s="861" t="s">
        <v>483</v>
      </c>
      <c r="E286" s="908"/>
      <c r="F286" s="1320" t="e">
        <f>SUM(F287:F289)</f>
        <v>#REF!</v>
      </c>
      <c r="G286" s="1229" t="e">
        <f>SUM(G287+G291)</f>
        <v>#REF!</v>
      </c>
    </row>
    <row r="287" spans="1:7" ht="110.25" customHeight="1" hidden="1">
      <c r="A287" s="701" t="s">
        <v>154</v>
      </c>
      <c r="B287" s="762" t="s">
        <v>226</v>
      </c>
      <c r="C287" s="763" t="s">
        <v>147</v>
      </c>
      <c r="D287" s="758" t="s">
        <v>483</v>
      </c>
      <c r="E287" s="766" t="s">
        <v>149</v>
      </c>
      <c r="F287" s="1233" t="e">
        <f>SUM('[1]прил5'!H155)</f>
        <v>#REF!</v>
      </c>
      <c r="G287" s="1321" t="e">
        <f>SUM(G288)</f>
        <v>#REF!</v>
      </c>
    </row>
    <row r="288" spans="1:7" ht="63" customHeight="1" hidden="1">
      <c r="A288" s="701" t="s">
        <v>155</v>
      </c>
      <c r="B288" s="762" t="s">
        <v>226</v>
      </c>
      <c r="C288" s="763" t="s">
        <v>147</v>
      </c>
      <c r="D288" s="758" t="s">
        <v>483</v>
      </c>
      <c r="E288" s="766" t="s">
        <v>156</v>
      </c>
      <c r="F288" s="1233" t="e">
        <f>SUM('[1]прил5'!H156)</f>
        <v>#REF!</v>
      </c>
      <c r="G288" s="1230" t="e">
        <f>SUM(G289)</f>
        <v>#REF!</v>
      </c>
    </row>
    <row r="289" spans="1:7" ht="47.25" customHeight="1" hidden="1">
      <c r="A289" s="701" t="s">
        <v>157</v>
      </c>
      <c r="B289" s="762" t="s">
        <v>226</v>
      </c>
      <c r="C289" s="763" t="s">
        <v>147</v>
      </c>
      <c r="D289" s="758" t="s">
        <v>483</v>
      </c>
      <c r="E289" s="766" t="s">
        <v>158</v>
      </c>
      <c r="F289" s="1233" t="e">
        <f>SUM('[1]прил5'!H157)</f>
        <v>#REF!</v>
      </c>
      <c r="G289" s="1320" t="e">
        <f>SUM(G290)</f>
        <v>#REF!</v>
      </c>
    </row>
    <row r="290" spans="1:7" ht="31.5" customHeight="1" hidden="1">
      <c r="A290" s="862" t="s">
        <v>938</v>
      </c>
      <c r="B290" s="863" t="s">
        <v>442</v>
      </c>
      <c r="C290" s="864" t="s">
        <v>478</v>
      </c>
      <c r="D290" s="865" t="s">
        <v>479</v>
      </c>
      <c r="E290" s="895"/>
      <c r="F290" s="1321">
        <f>SUM(F291)</f>
        <v>0</v>
      </c>
      <c r="G290" s="1233" t="e">
        <f>SUM('[1]прил5'!I363)</f>
        <v>#REF!</v>
      </c>
    </row>
    <row r="291" spans="1:7" ht="78.75" customHeight="1" hidden="1">
      <c r="A291" s="866" t="s">
        <v>448</v>
      </c>
      <c r="B291" s="872" t="s">
        <v>442</v>
      </c>
      <c r="C291" s="873" t="s">
        <v>147</v>
      </c>
      <c r="D291" s="869" t="s">
        <v>479</v>
      </c>
      <c r="E291" s="906"/>
      <c r="F291" s="1230">
        <f>F304</f>
        <v>0</v>
      </c>
      <c r="G291" s="1321" t="e">
        <f>SUM(G293)</f>
        <v>#REF!</v>
      </c>
    </row>
    <row r="292" spans="1:7" ht="94.5" customHeight="1" hidden="1">
      <c r="A292" s="853" t="s">
        <v>655</v>
      </c>
      <c r="B292" s="878" t="s">
        <v>442</v>
      </c>
      <c r="C292" s="879" t="s">
        <v>147</v>
      </c>
      <c r="D292" s="861" t="s">
        <v>656</v>
      </c>
      <c r="E292" s="908"/>
      <c r="F292" s="1320" t="e">
        <f>SUM(F293)</f>
        <v>#REF!</v>
      </c>
      <c r="G292" s="1230"/>
    </row>
    <row r="293" spans="1:7" ht="47.25" customHeight="1" hidden="1">
      <c r="A293" s="701" t="s">
        <v>155</v>
      </c>
      <c r="B293" s="762" t="s">
        <v>442</v>
      </c>
      <c r="C293" s="763" t="s">
        <v>147</v>
      </c>
      <c r="D293" s="758" t="s">
        <v>656</v>
      </c>
      <c r="E293" s="766" t="s">
        <v>156</v>
      </c>
      <c r="F293" s="1233" t="e">
        <f>SUM('[1]прил5'!H86+'[1]прил5'!H252+'[1]прил5'!H299+'[1]прил5'!H343)</f>
        <v>#REF!</v>
      </c>
      <c r="G293" s="1320" t="e">
        <f>SUM(G294)</f>
        <v>#REF!</v>
      </c>
    </row>
    <row r="294" spans="1:7" ht="7.5" customHeight="1" hidden="1">
      <c r="A294" s="853" t="s">
        <v>472</v>
      </c>
      <c r="B294" s="878" t="s">
        <v>442</v>
      </c>
      <c r="C294" s="879" t="s">
        <v>147</v>
      </c>
      <c r="D294" s="861" t="s">
        <v>488</v>
      </c>
      <c r="E294" s="908"/>
      <c r="F294" s="1320">
        <f>SUM(F295:F296)</f>
        <v>0</v>
      </c>
      <c r="G294" s="1233" t="e">
        <f>SUM('[1]прил5'!I202)</f>
        <v>#REF!</v>
      </c>
    </row>
    <row r="295" spans="1:7" ht="66" customHeight="1" hidden="1">
      <c r="A295" s="701" t="s">
        <v>154</v>
      </c>
      <c r="B295" s="762" t="s">
        <v>442</v>
      </c>
      <c r="C295" s="763" t="s">
        <v>147</v>
      </c>
      <c r="D295" s="758" t="s">
        <v>488</v>
      </c>
      <c r="E295" s="766" t="s">
        <v>149</v>
      </c>
      <c r="F295" s="1233">
        <v>0</v>
      </c>
      <c r="G295" s="1229">
        <f>SUM(G296)</f>
        <v>0</v>
      </c>
    </row>
    <row r="296" spans="1:7" ht="95.25" customHeight="1" hidden="1">
      <c r="A296" s="132" t="s">
        <v>730</v>
      </c>
      <c r="B296" s="762" t="s">
        <v>442</v>
      </c>
      <c r="C296" s="763" t="s">
        <v>147</v>
      </c>
      <c r="D296" s="758" t="s">
        <v>488</v>
      </c>
      <c r="E296" s="766" t="s">
        <v>156</v>
      </c>
      <c r="F296" s="1233">
        <v>0</v>
      </c>
      <c r="G296" s="1328">
        <f>SUM(G297)</f>
        <v>0</v>
      </c>
    </row>
    <row r="297" spans="1:7" ht="78.75" customHeight="1" hidden="1">
      <c r="A297" s="862" t="s">
        <v>657</v>
      </c>
      <c r="B297" s="863" t="s">
        <v>658</v>
      </c>
      <c r="C297" s="864" t="s">
        <v>478</v>
      </c>
      <c r="D297" s="865" t="s">
        <v>479</v>
      </c>
      <c r="E297" s="895"/>
      <c r="F297" s="1321">
        <f>SUM(F298)</f>
        <v>0</v>
      </c>
      <c r="G297" s="1230">
        <f>SUM(G298)</f>
        <v>0</v>
      </c>
    </row>
    <row r="298" spans="1:7" ht="47.25" customHeight="1" hidden="1">
      <c r="A298" s="866" t="s">
        <v>659</v>
      </c>
      <c r="B298" s="872" t="s">
        <v>658</v>
      </c>
      <c r="C298" s="873" t="s">
        <v>147</v>
      </c>
      <c r="D298" s="869" t="s">
        <v>479</v>
      </c>
      <c r="E298" s="906"/>
      <c r="F298" s="1230">
        <f>SUM(F299)</f>
        <v>0</v>
      </c>
      <c r="G298" s="1320">
        <f>SUM(G299)</f>
        <v>0</v>
      </c>
    </row>
    <row r="299" spans="1:7" ht="47.25" customHeight="1" hidden="1">
      <c r="A299" s="853" t="s">
        <v>660</v>
      </c>
      <c r="B299" s="878" t="s">
        <v>658</v>
      </c>
      <c r="C299" s="879" t="s">
        <v>147</v>
      </c>
      <c r="D299" s="861" t="s">
        <v>661</v>
      </c>
      <c r="E299" s="908"/>
      <c r="F299" s="1320">
        <f>SUM(F300)</f>
        <v>0</v>
      </c>
      <c r="G299" s="1233">
        <v>0</v>
      </c>
    </row>
    <row r="300" spans="1:7" ht="63" customHeight="1" hidden="1">
      <c r="A300" s="701" t="s">
        <v>155</v>
      </c>
      <c r="B300" s="762" t="s">
        <v>658</v>
      </c>
      <c r="C300" s="763" t="s">
        <v>147</v>
      </c>
      <c r="D300" s="758" t="s">
        <v>661</v>
      </c>
      <c r="E300" s="766" t="s">
        <v>156</v>
      </c>
      <c r="F300" s="1233">
        <f>SUM('[1]прил5'!H165)</f>
        <v>0</v>
      </c>
      <c r="G300" s="1229" t="e">
        <f>SUM(G301)</f>
        <v>#REF!</v>
      </c>
    </row>
    <row r="301" spans="1:7" ht="78.75" customHeight="1" hidden="1">
      <c r="A301" s="880" t="s">
        <v>662</v>
      </c>
      <c r="B301" s="874" t="s">
        <v>663</v>
      </c>
      <c r="C301" s="875" t="s">
        <v>478</v>
      </c>
      <c r="D301" s="876" t="s">
        <v>479</v>
      </c>
      <c r="E301" s="882"/>
      <c r="F301" s="1229" t="e">
        <f>SUM(F302+F308)</f>
        <v>#REF!</v>
      </c>
      <c r="G301" s="1321" t="e">
        <f>SUM(G302)</f>
        <v>#REF!</v>
      </c>
    </row>
    <row r="302" spans="1:7" ht="78.75" customHeight="1" hidden="1">
      <c r="A302" s="862" t="s">
        <v>664</v>
      </c>
      <c r="B302" s="863" t="s">
        <v>665</v>
      </c>
      <c r="C302" s="864" t="s">
        <v>478</v>
      </c>
      <c r="D302" s="865" t="s">
        <v>479</v>
      </c>
      <c r="E302" s="883"/>
      <c r="F302" s="1321">
        <f>SUM(F303)</f>
        <v>0</v>
      </c>
      <c r="G302" s="1230" t="e">
        <f>SUM(G303)</f>
        <v>#REF!</v>
      </c>
    </row>
    <row r="303" spans="1:7" ht="47.25" customHeight="1" hidden="1">
      <c r="A303" s="866" t="s">
        <v>666</v>
      </c>
      <c r="B303" s="872" t="s">
        <v>665</v>
      </c>
      <c r="C303" s="873" t="s">
        <v>148</v>
      </c>
      <c r="D303" s="869" t="s">
        <v>479</v>
      </c>
      <c r="E303" s="884"/>
      <c r="F303" s="1230">
        <f>SUM(F304)</f>
        <v>0</v>
      </c>
      <c r="G303" s="1320" t="e">
        <f>SUM(G304)</f>
        <v>#REF!</v>
      </c>
    </row>
    <row r="304" spans="1:7" ht="94.5" customHeight="1" hidden="1">
      <c r="A304" s="853" t="s">
        <v>667</v>
      </c>
      <c r="B304" s="878" t="s">
        <v>665</v>
      </c>
      <c r="C304" s="879" t="s">
        <v>148</v>
      </c>
      <c r="D304" s="861" t="s">
        <v>668</v>
      </c>
      <c r="E304" s="885"/>
      <c r="F304" s="1320">
        <f>SUM(F305)</f>
        <v>0</v>
      </c>
      <c r="G304" s="1233" t="e">
        <f>SUM('[1]прил5'!I70)</f>
        <v>#REF!</v>
      </c>
    </row>
    <row r="305" spans="1:7" ht="15.75" hidden="1">
      <c r="A305" s="701" t="s">
        <v>489</v>
      </c>
      <c r="B305" s="762" t="s">
        <v>665</v>
      </c>
      <c r="C305" s="763" t="s">
        <v>148</v>
      </c>
      <c r="D305" s="758" t="s">
        <v>668</v>
      </c>
      <c r="E305" s="765" t="s">
        <v>490</v>
      </c>
      <c r="F305" s="1233">
        <f>SUM('[1]прил5'!H498)</f>
        <v>0</v>
      </c>
      <c r="G305" s="1229">
        <f>SUM(G306)</f>
        <v>0</v>
      </c>
    </row>
    <row r="306" spans="1:7" ht="63" hidden="1">
      <c r="A306" s="853" t="s">
        <v>669</v>
      </c>
      <c r="B306" s="878" t="s">
        <v>665</v>
      </c>
      <c r="C306" s="879"/>
      <c r="D306" s="861" t="s">
        <v>670</v>
      </c>
      <c r="E306" s="885"/>
      <c r="F306" s="1320">
        <f>SUM(F307)</f>
        <v>0</v>
      </c>
      <c r="G306" s="1321">
        <f>SUM(G307)</f>
        <v>0</v>
      </c>
    </row>
    <row r="307" spans="1:7" ht="15.75" hidden="1">
      <c r="A307" s="701" t="s">
        <v>489</v>
      </c>
      <c r="B307" s="762" t="s">
        <v>665</v>
      </c>
      <c r="C307" s="763"/>
      <c r="D307" s="758" t="s">
        <v>670</v>
      </c>
      <c r="E307" s="765" t="s">
        <v>490</v>
      </c>
      <c r="F307" s="1233">
        <f>SUM('[1]прил5'!H504)</f>
        <v>0</v>
      </c>
      <c r="G307" s="1320"/>
    </row>
    <row r="308" spans="1:7" ht="110.25" hidden="1">
      <c r="A308" s="844" t="s">
        <v>671</v>
      </c>
      <c r="B308" s="863" t="s">
        <v>672</v>
      </c>
      <c r="C308" s="864" t="s">
        <v>478</v>
      </c>
      <c r="D308" s="865" t="s">
        <v>479</v>
      </c>
      <c r="E308" s="883"/>
      <c r="F308" s="1321" t="e">
        <f>SUM(F309)</f>
        <v>#REF!</v>
      </c>
      <c r="G308" s="1233"/>
    </row>
    <row r="309" spans="1:7" ht="126" hidden="1">
      <c r="A309" s="866" t="s">
        <v>673</v>
      </c>
      <c r="B309" s="872" t="s">
        <v>672</v>
      </c>
      <c r="C309" s="873" t="s">
        <v>147</v>
      </c>
      <c r="D309" s="869" t="s">
        <v>479</v>
      </c>
      <c r="E309" s="884"/>
      <c r="F309" s="1230" t="e">
        <f>SUM(F310)</f>
        <v>#REF!</v>
      </c>
      <c r="G309" s="1229">
        <f>SUM(G310)</f>
        <v>0</v>
      </c>
    </row>
    <row r="310" spans="1:7" ht="31.5" hidden="1">
      <c r="A310" s="858" t="s">
        <v>206</v>
      </c>
      <c r="B310" s="878" t="s">
        <v>672</v>
      </c>
      <c r="C310" s="879" t="s">
        <v>147</v>
      </c>
      <c r="D310" s="861" t="s">
        <v>499</v>
      </c>
      <c r="E310" s="885"/>
      <c r="F310" s="1320" t="e">
        <f>SUM(F311:F312)</f>
        <v>#REF!</v>
      </c>
      <c r="G310" s="1321">
        <f>SUM(G311)</f>
        <v>0</v>
      </c>
    </row>
    <row r="311" spans="1:7" ht="94.5" hidden="1">
      <c r="A311" s="752" t="s">
        <v>154</v>
      </c>
      <c r="B311" s="762" t="s">
        <v>672</v>
      </c>
      <c r="C311" s="763" t="s">
        <v>147</v>
      </c>
      <c r="D311" s="758" t="s">
        <v>499</v>
      </c>
      <c r="E311" s="765" t="s">
        <v>149</v>
      </c>
      <c r="F311" s="1233" t="e">
        <f>SUM('[1]прил5'!H91)</f>
        <v>#REF!</v>
      </c>
      <c r="G311" s="1320">
        <f>SUM(G312:G313)</f>
        <v>0</v>
      </c>
    </row>
    <row r="312" spans="1:7" ht="15.75" hidden="1">
      <c r="A312" s="752" t="s">
        <v>157</v>
      </c>
      <c r="B312" s="762" t="s">
        <v>672</v>
      </c>
      <c r="C312" s="763" t="s">
        <v>147</v>
      </c>
      <c r="D312" s="758" t="s">
        <v>499</v>
      </c>
      <c r="E312" s="765" t="s">
        <v>158</v>
      </c>
      <c r="F312" s="1233" t="e">
        <f>SUM('[1]прил5'!H92)</f>
        <v>#REF!</v>
      </c>
      <c r="G312" s="1233"/>
    </row>
    <row r="313" spans="1:7" ht="63" hidden="1">
      <c r="A313" s="678" t="s">
        <v>674</v>
      </c>
      <c r="B313" s="874" t="s">
        <v>675</v>
      </c>
      <c r="C313" s="875" t="s">
        <v>478</v>
      </c>
      <c r="D313" s="876" t="s">
        <v>479</v>
      </c>
      <c r="E313" s="882"/>
      <c r="F313" s="1229">
        <f>SUM(F314+F318)</f>
        <v>0</v>
      </c>
      <c r="G313" s="1233"/>
    </row>
    <row r="314" spans="1:7" ht="47.25" customHeight="1" hidden="1">
      <c r="A314" s="844" t="s">
        <v>676</v>
      </c>
      <c r="B314" s="863" t="s">
        <v>677</v>
      </c>
      <c r="C314" s="864" t="s">
        <v>478</v>
      </c>
      <c r="D314" s="865" t="s">
        <v>479</v>
      </c>
      <c r="E314" s="883"/>
      <c r="F314" s="1321">
        <f aca="true" t="shared" si="2" ref="F314:G316">SUM(F315)</f>
        <v>0</v>
      </c>
      <c r="G314" s="1229" t="e">
        <f t="shared" si="2"/>
        <v>#REF!</v>
      </c>
    </row>
    <row r="315" spans="1:7" ht="31.5" customHeight="1" hidden="1">
      <c r="A315" s="848" t="s">
        <v>678</v>
      </c>
      <c r="B315" s="872" t="s">
        <v>677</v>
      </c>
      <c r="C315" s="873" t="s">
        <v>148</v>
      </c>
      <c r="D315" s="869" t="s">
        <v>479</v>
      </c>
      <c r="E315" s="884"/>
      <c r="F315" s="1230">
        <f t="shared" si="2"/>
        <v>0</v>
      </c>
      <c r="G315" s="1321" t="e">
        <f t="shared" si="2"/>
        <v>#REF!</v>
      </c>
    </row>
    <row r="316" spans="1:7" ht="31.5" customHeight="1" hidden="1">
      <c r="A316" s="858" t="s">
        <v>679</v>
      </c>
      <c r="B316" s="878" t="s">
        <v>677</v>
      </c>
      <c r="C316" s="879" t="s">
        <v>148</v>
      </c>
      <c r="D316" s="861" t="s">
        <v>680</v>
      </c>
      <c r="E316" s="885"/>
      <c r="F316" s="1320">
        <f t="shared" si="2"/>
        <v>0</v>
      </c>
      <c r="G316" s="1320" t="e">
        <f t="shared" si="2"/>
        <v>#REF!</v>
      </c>
    </row>
    <row r="317" spans="1:7" ht="94.5" customHeight="1" hidden="1">
      <c r="A317" s="752" t="s">
        <v>155</v>
      </c>
      <c r="B317" s="762" t="s">
        <v>677</v>
      </c>
      <c r="C317" s="763" t="s">
        <v>148</v>
      </c>
      <c r="D317" s="758" t="s">
        <v>680</v>
      </c>
      <c r="E317" s="765" t="s">
        <v>156</v>
      </c>
      <c r="F317" s="1233">
        <f>SUM('[1]прил5'!H363)</f>
        <v>0</v>
      </c>
      <c r="G317" s="1233" t="e">
        <f>SUM('[1]прил5'!I30)</f>
        <v>#REF!</v>
      </c>
    </row>
    <row r="318" spans="1:7" ht="47.25" customHeight="1" hidden="1">
      <c r="A318" s="862" t="s">
        <v>681</v>
      </c>
      <c r="B318" s="863" t="s">
        <v>682</v>
      </c>
      <c r="C318" s="864" t="s">
        <v>478</v>
      </c>
      <c r="D318" s="865" t="s">
        <v>479</v>
      </c>
      <c r="E318" s="883"/>
      <c r="F318" s="1321">
        <f>SUM(F320)</f>
        <v>0</v>
      </c>
      <c r="G318" s="1229" t="e">
        <f>SUM(G319)</f>
        <v>#REF!</v>
      </c>
    </row>
    <row r="319" spans="1:7" ht="31.5" customHeight="1" hidden="1">
      <c r="A319" s="866" t="s">
        <v>683</v>
      </c>
      <c r="B319" s="872" t="s">
        <v>682</v>
      </c>
      <c r="C319" s="873" t="s">
        <v>147</v>
      </c>
      <c r="D319" s="869" t="s">
        <v>479</v>
      </c>
      <c r="E319" s="884"/>
      <c r="F319" s="1230"/>
      <c r="G319" s="1321" t="e">
        <f>SUM(G320)</f>
        <v>#REF!</v>
      </c>
    </row>
    <row r="320" spans="1:7" ht="31.5" customHeight="1" hidden="1">
      <c r="A320" s="853" t="s">
        <v>684</v>
      </c>
      <c r="B320" s="878" t="s">
        <v>682</v>
      </c>
      <c r="C320" s="879" t="s">
        <v>147</v>
      </c>
      <c r="D320" s="861" t="s">
        <v>685</v>
      </c>
      <c r="E320" s="885"/>
      <c r="F320" s="1320">
        <f>SUM(F321)</f>
        <v>0</v>
      </c>
      <c r="G320" s="1320" t="e">
        <f>SUM(G321:G322)</f>
        <v>#REF!</v>
      </c>
    </row>
    <row r="321" spans="1:7" ht="94.5" customHeight="1" hidden="1">
      <c r="A321" s="701" t="s">
        <v>157</v>
      </c>
      <c r="B321" s="762" t="s">
        <v>682</v>
      </c>
      <c r="C321" s="763" t="s">
        <v>147</v>
      </c>
      <c r="D321" s="758" t="s">
        <v>685</v>
      </c>
      <c r="E321" s="765" t="s">
        <v>158</v>
      </c>
      <c r="F321" s="1233">
        <f>SUM('[1]прил5'!H202)</f>
        <v>0</v>
      </c>
      <c r="G321" s="1233" t="e">
        <f>SUM('[1]прил5'!I34)</f>
        <v>#REF!</v>
      </c>
    </row>
    <row r="322" spans="1:7" ht="31.5" customHeight="1" hidden="1">
      <c r="A322" s="678" t="s">
        <v>924</v>
      </c>
      <c r="B322" s="874" t="s">
        <v>467</v>
      </c>
      <c r="C322" s="875" t="s">
        <v>478</v>
      </c>
      <c r="D322" s="876" t="s">
        <v>479</v>
      </c>
      <c r="E322" s="882"/>
      <c r="F322" s="1229">
        <f>SUM(F323)</f>
        <v>0</v>
      </c>
      <c r="G322" s="1233" t="e">
        <f>SUM('[1]прил5'!I35)</f>
        <v>#REF!</v>
      </c>
    </row>
    <row r="323" spans="1:7" ht="126" hidden="1">
      <c r="A323" s="916" t="s">
        <v>925</v>
      </c>
      <c r="B323" s="917" t="s">
        <v>686</v>
      </c>
      <c r="C323" s="918" t="s">
        <v>478</v>
      </c>
      <c r="D323" s="919" t="s">
        <v>479</v>
      </c>
      <c r="E323" s="920"/>
      <c r="F323" s="1328">
        <f>SUM(F324)</f>
        <v>0</v>
      </c>
      <c r="G323" s="1229">
        <f>SUM(G324)</f>
        <v>0</v>
      </c>
    </row>
    <row r="324" spans="1:7" ht="78.75" hidden="1">
      <c r="A324" s="866" t="s">
        <v>885</v>
      </c>
      <c r="B324" s="872" t="s">
        <v>686</v>
      </c>
      <c r="C324" s="873" t="s">
        <v>148</v>
      </c>
      <c r="D324" s="869" t="s">
        <v>479</v>
      </c>
      <c r="E324" s="884"/>
      <c r="F324" s="1230">
        <f>SUM(F325)</f>
        <v>0</v>
      </c>
      <c r="G324" s="1321">
        <f>SUM(G325)</f>
        <v>0</v>
      </c>
    </row>
    <row r="325" spans="1:7" ht="47.25" hidden="1">
      <c r="A325" s="853" t="s">
        <v>687</v>
      </c>
      <c r="B325" s="878" t="s">
        <v>686</v>
      </c>
      <c r="C325" s="879" t="s">
        <v>148</v>
      </c>
      <c r="D325" s="861" t="s">
        <v>688</v>
      </c>
      <c r="E325" s="885"/>
      <c r="F325" s="1320">
        <f>SUM(F326)</f>
        <v>0</v>
      </c>
      <c r="G325" s="1320">
        <f>SUM(G326)</f>
        <v>0</v>
      </c>
    </row>
    <row r="326" spans="1:7" ht="47.25" hidden="1">
      <c r="A326" s="665" t="s">
        <v>689</v>
      </c>
      <c r="B326" s="762" t="s">
        <v>686</v>
      </c>
      <c r="C326" s="763" t="s">
        <v>148</v>
      </c>
      <c r="D326" s="758" t="s">
        <v>688</v>
      </c>
      <c r="E326" s="765" t="s">
        <v>588</v>
      </c>
      <c r="F326" s="1233">
        <v>0</v>
      </c>
      <c r="G326" s="1233"/>
    </row>
    <row r="327" spans="1:7" ht="31.5" customHeight="1" hidden="1">
      <c r="A327" s="678" t="s">
        <v>690</v>
      </c>
      <c r="B327" s="813" t="s">
        <v>691</v>
      </c>
      <c r="C327" s="814" t="s">
        <v>478</v>
      </c>
      <c r="D327" s="815" t="s">
        <v>479</v>
      </c>
      <c r="E327" s="892"/>
      <c r="F327" s="1229" t="e">
        <f>SUM(F328)</f>
        <v>#REF!</v>
      </c>
      <c r="G327" s="1233" t="e">
        <f>SUM('[1]прил5'!#REF!)</f>
        <v>#REF!</v>
      </c>
    </row>
    <row r="328" spans="1:7" ht="78.75" hidden="1">
      <c r="A328" s="862" t="s">
        <v>692</v>
      </c>
      <c r="B328" s="911" t="s">
        <v>693</v>
      </c>
      <c r="C328" s="836" t="s">
        <v>478</v>
      </c>
      <c r="D328" s="837" t="s">
        <v>479</v>
      </c>
      <c r="E328" s="921"/>
      <c r="F328" s="1321" t="e">
        <f>SUM(F329)</f>
        <v>#REF!</v>
      </c>
      <c r="G328" s="1229">
        <f>SUM(G329)</f>
        <v>0</v>
      </c>
    </row>
    <row r="329" spans="1:7" ht="78.75" hidden="1">
      <c r="A329" s="866" t="s">
        <v>694</v>
      </c>
      <c r="B329" s="840" t="s">
        <v>693</v>
      </c>
      <c r="C329" s="841" t="s">
        <v>148</v>
      </c>
      <c r="D329" s="842" t="s">
        <v>479</v>
      </c>
      <c r="E329" s="922"/>
      <c r="F329" s="1230" t="e">
        <f>SUM(F330)</f>
        <v>#REF!</v>
      </c>
      <c r="G329" s="1330"/>
    </row>
    <row r="330" spans="1:7" ht="47.25" hidden="1">
      <c r="A330" s="853" t="s">
        <v>695</v>
      </c>
      <c r="B330" s="827" t="s">
        <v>693</v>
      </c>
      <c r="C330" s="828" t="s">
        <v>148</v>
      </c>
      <c r="D330" s="829" t="s">
        <v>696</v>
      </c>
      <c r="E330" s="833"/>
      <c r="F330" s="1320" t="e">
        <f>SUM(F331)</f>
        <v>#REF!</v>
      </c>
      <c r="G330" s="1320">
        <f>G331</f>
        <v>0</v>
      </c>
    </row>
    <row r="331" spans="1:7" ht="94.5" hidden="1">
      <c r="A331" s="701" t="s">
        <v>154</v>
      </c>
      <c r="B331" s="746" t="s">
        <v>693</v>
      </c>
      <c r="C331" s="747" t="s">
        <v>148</v>
      </c>
      <c r="D331" s="748" t="s">
        <v>696</v>
      </c>
      <c r="E331" s="768" t="s">
        <v>149</v>
      </c>
      <c r="F331" s="1233" t="e">
        <f>SUM('[1]прил5'!H70)</f>
        <v>#REF!</v>
      </c>
      <c r="G331" s="1233"/>
    </row>
    <row r="332" spans="1:7" ht="15.75" hidden="1">
      <c r="A332" s="673" t="s">
        <v>157</v>
      </c>
      <c r="B332" s="750" t="s">
        <v>200</v>
      </c>
      <c r="C332" s="751" t="s">
        <v>147</v>
      </c>
      <c r="D332" s="748" t="s">
        <v>483</v>
      </c>
      <c r="E332" s="768" t="s">
        <v>158</v>
      </c>
      <c r="F332" s="1233"/>
      <c r="G332" s="1233"/>
    </row>
    <row r="333" spans="1:7" ht="110.25">
      <c r="A333" s="678" t="s">
        <v>912</v>
      </c>
      <c r="B333" s="891" t="s">
        <v>212</v>
      </c>
      <c r="C333" s="814" t="s">
        <v>478</v>
      </c>
      <c r="D333" s="815" t="s">
        <v>479</v>
      </c>
      <c r="E333" s="1060"/>
      <c r="F333" s="1329">
        <f aca="true" t="shared" si="3" ref="F333:G336">SUM(F334)</f>
        <v>50000</v>
      </c>
      <c r="G333" s="1329">
        <f t="shared" si="3"/>
        <v>50000</v>
      </c>
    </row>
    <row r="334" spans="1:7" ht="145.5" customHeight="1">
      <c r="A334" s="834" t="s">
        <v>913</v>
      </c>
      <c r="B334" s="863" t="s">
        <v>213</v>
      </c>
      <c r="C334" s="864" t="s">
        <v>478</v>
      </c>
      <c r="D334" s="865" t="s">
        <v>479</v>
      </c>
      <c r="E334" s="921"/>
      <c r="F334" s="1321">
        <f t="shared" si="3"/>
        <v>50000</v>
      </c>
      <c r="G334" s="1321">
        <f t="shared" si="3"/>
        <v>50000</v>
      </c>
    </row>
    <row r="335" spans="1:7" ht="78.75">
      <c r="A335" s="839" t="s">
        <v>914</v>
      </c>
      <c r="B335" s="872" t="s">
        <v>213</v>
      </c>
      <c r="C335" s="873" t="s">
        <v>147</v>
      </c>
      <c r="D335" s="869" t="s">
        <v>479</v>
      </c>
      <c r="E335" s="922"/>
      <c r="F335" s="1230">
        <f t="shared" si="3"/>
        <v>50000</v>
      </c>
      <c r="G335" s="1230">
        <f t="shared" si="3"/>
        <v>50000</v>
      </c>
    </row>
    <row r="336" spans="1:7" ht="15.75">
      <c r="A336" s="1264" t="s">
        <v>215</v>
      </c>
      <c r="B336" s="878" t="s">
        <v>213</v>
      </c>
      <c r="C336" s="879" t="s">
        <v>147</v>
      </c>
      <c r="D336" s="861" t="s">
        <v>826</v>
      </c>
      <c r="E336" s="833"/>
      <c r="F336" s="1320">
        <f t="shared" si="3"/>
        <v>50000</v>
      </c>
      <c r="G336" s="1320">
        <f t="shared" si="3"/>
        <v>50000</v>
      </c>
    </row>
    <row r="337" spans="1:7" ht="31.5">
      <c r="A337" s="132" t="s">
        <v>730</v>
      </c>
      <c r="B337" s="762" t="s">
        <v>213</v>
      </c>
      <c r="C337" s="763" t="s">
        <v>147</v>
      </c>
      <c r="D337" s="758" t="s">
        <v>826</v>
      </c>
      <c r="E337" s="768" t="s">
        <v>156</v>
      </c>
      <c r="F337" s="1233">
        <v>50000</v>
      </c>
      <c r="G337" s="1233">
        <v>50000</v>
      </c>
    </row>
    <row r="338" spans="1:7" ht="78.75">
      <c r="A338" s="678" t="s">
        <v>934</v>
      </c>
      <c r="B338" s="874" t="s">
        <v>606</v>
      </c>
      <c r="C338" s="875" t="s">
        <v>478</v>
      </c>
      <c r="D338" s="876" t="s">
        <v>479</v>
      </c>
      <c r="E338" s="1060"/>
      <c r="F338" s="1329">
        <f aca="true" t="shared" si="4" ref="F338:G341">SUM(F339)</f>
        <v>50000</v>
      </c>
      <c r="G338" s="1329">
        <f t="shared" si="4"/>
        <v>50000</v>
      </c>
    </row>
    <row r="339" spans="1:7" ht="110.25">
      <c r="A339" s="862" t="s">
        <v>911</v>
      </c>
      <c r="B339" s="863" t="s">
        <v>607</v>
      </c>
      <c r="C339" s="864" t="s">
        <v>478</v>
      </c>
      <c r="D339" s="865" t="s">
        <v>479</v>
      </c>
      <c r="E339" s="921"/>
      <c r="F339" s="1321">
        <f t="shared" si="4"/>
        <v>50000</v>
      </c>
      <c r="G339" s="1321">
        <f t="shared" si="4"/>
        <v>50000</v>
      </c>
    </row>
    <row r="340" spans="1:7" ht="78.75">
      <c r="A340" s="866" t="s">
        <v>470</v>
      </c>
      <c r="B340" s="872" t="s">
        <v>607</v>
      </c>
      <c r="C340" s="873" t="s">
        <v>147</v>
      </c>
      <c r="D340" s="869" t="s">
        <v>479</v>
      </c>
      <c r="E340" s="922"/>
      <c r="F340" s="1230">
        <f t="shared" si="4"/>
        <v>50000</v>
      </c>
      <c r="G340" s="1230">
        <f t="shared" si="4"/>
        <v>50000</v>
      </c>
    </row>
    <row r="341" spans="1:7" ht="31.5">
      <c r="A341" s="853" t="s">
        <v>224</v>
      </c>
      <c r="B341" s="878" t="s">
        <v>607</v>
      </c>
      <c r="C341" s="879" t="s">
        <v>147</v>
      </c>
      <c r="D341" s="861" t="s">
        <v>608</v>
      </c>
      <c r="E341" s="833"/>
      <c r="F341" s="1320">
        <f t="shared" si="4"/>
        <v>50000</v>
      </c>
      <c r="G341" s="1320">
        <f t="shared" si="4"/>
        <v>50000</v>
      </c>
    </row>
    <row r="342" spans="1:7" ht="31.5">
      <c r="A342" s="132" t="s">
        <v>730</v>
      </c>
      <c r="B342" s="762" t="s">
        <v>607</v>
      </c>
      <c r="C342" s="763" t="s">
        <v>147</v>
      </c>
      <c r="D342" s="758" t="s">
        <v>608</v>
      </c>
      <c r="E342" s="768" t="s">
        <v>156</v>
      </c>
      <c r="F342" s="1233">
        <v>50000</v>
      </c>
      <c r="G342" s="1233">
        <v>50000</v>
      </c>
    </row>
    <row r="343" spans="1:7" ht="99.75" customHeight="1" hidden="1">
      <c r="A343" s="678" t="s">
        <v>878</v>
      </c>
      <c r="B343" s="813" t="s">
        <v>808</v>
      </c>
      <c r="C343" s="814" t="s">
        <v>478</v>
      </c>
      <c r="D343" s="815" t="s">
        <v>479</v>
      </c>
      <c r="E343" s="1060"/>
      <c r="F343" s="1061">
        <f>+F344</f>
        <v>0</v>
      </c>
      <c r="G343" s="1320">
        <f>SUM(G344)</f>
        <v>0</v>
      </c>
    </row>
    <row r="344" spans="1:7" ht="108.75" customHeight="1" hidden="1">
      <c r="A344" s="1062" t="s">
        <v>879</v>
      </c>
      <c r="B344" s="911" t="s">
        <v>809</v>
      </c>
      <c r="C344" s="836" t="s">
        <v>478</v>
      </c>
      <c r="D344" s="837" t="s">
        <v>479</v>
      </c>
      <c r="E344" s="921"/>
      <c r="F344" s="1063">
        <f>SUM(F345)</f>
        <v>0</v>
      </c>
      <c r="G344" s="1063">
        <f>SUM(G345)</f>
        <v>0</v>
      </c>
    </row>
    <row r="345" spans="1:7" ht="47.25" hidden="1">
      <c r="A345" s="1064" t="s">
        <v>810</v>
      </c>
      <c r="B345" s="746" t="s">
        <v>809</v>
      </c>
      <c r="C345" s="747" t="s">
        <v>147</v>
      </c>
      <c r="D345" s="748" t="s">
        <v>479</v>
      </c>
      <c r="E345" s="768"/>
      <c r="F345" s="1232">
        <f>SUM(F346+F348)</f>
        <v>0</v>
      </c>
      <c r="G345" s="1320">
        <f>SUM(G346)</f>
        <v>0</v>
      </c>
    </row>
    <row r="346" spans="1:7" ht="15.75" hidden="1">
      <c r="A346" s="1027" t="s">
        <v>811</v>
      </c>
      <c r="B346" s="746" t="s">
        <v>809</v>
      </c>
      <c r="C346" s="747" t="s">
        <v>147</v>
      </c>
      <c r="D346" s="748" t="s">
        <v>831</v>
      </c>
      <c r="E346" s="768"/>
      <c r="F346" s="1232">
        <f>SUM(F347)</f>
        <v>0</v>
      </c>
      <c r="G346" s="1232">
        <f>SUM(G347)</f>
        <v>0</v>
      </c>
    </row>
    <row r="347" spans="1:7" ht="47.25" hidden="1">
      <c r="A347" s="269" t="s">
        <v>800</v>
      </c>
      <c r="B347" s="746" t="s">
        <v>809</v>
      </c>
      <c r="C347" s="747" t="s">
        <v>147</v>
      </c>
      <c r="D347" s="748" t="s">
        <v>831</v>
      </c>
      <c r="E347" s="768" t="s">
        <v>156</v>
      </c>
      <c r="F347" s="1233">
        <v>0</v>
      </c>
      <c r="G347" s="1349">
        <v>0</v>
      </c>
    </row>
    <row r="348" spans="1:7" ht="47.25" hidden="1">
      <c r="A348" s="269" t="s">
        <v>813</v>
      </c>
      <c r="B348" s="1572" t="s">
        <v>832</v>
      </c>
      <c r="C348" s="1570"/>
      <c r="D348" s="1571"/>
      <c r="E348" s="768"/>
      <c r="F348" s="1232">
        <f>SUM(F349)</f>
        <v>0</v>
      </c>
      <c r="G348" s="1321">
        <f>SUM(G349)</f>
        <v>0</v>
      </c>
    </row>
    <row r="349" spans="1:7" ht="31.5" hidden="1">
      <c r="A349" s="700" t="s">
        <v>730</v>
      </c>
      <c r="B349" s="1572" t="s">
        <v>832</v>
      </c>
      <c r="C349" s="1570"/>
      <c r="D349" s="1571"/>
      <c r="E349" s="768" t="s">
        <v>156</v>
      </c>
      <c r="F349" s="996"/>
      <c r="G349" s="1320"/>
    </row>
    <row r="350" spans="1:7" ht="33.75" customHeight="1">
      <c r="A350" s="915" t="s">
        <v>230</v>
      </c>
      <c r="B350" s="874" t="s">
        <v>697</v>
      </c>
      <c r="C350" s="875" t="s">
        <v>478</v>
      </c>
      <c r="D350" s="876" t="s">
        <v>479</v>
      </c>
      <c r="E350" s="882"/>
      <c r="F350" s="1229">
        <f aca="true" t="shared" si="5" ref="F350:G352">SUM(F351)</f>
        <v>400000</v>
      </c>
      <c r="G350" s="1229">
        <f t="shared" si="5"/>
        <v>300000</v>
      </c>
    </row>
    <row r="351" spans="1:7" ht="15.75">
      <c r="A351" s="862" t="s">
        <v>232</v>
      </c>
      <c r="B351" s="863" t="s">
        <v>231</v>
      </c>
      <c r="C351" s="864" t="s">
        <v>478</v>
      </c>
      <c r="D351" s="865" t="s">
        <v>479</v>
      </c>
      <c r="E351" s="883"/>
      <c r="F351" s="1321">
        <f t="shared" si="5"/>
        <v>400000</v>
      </c>
      <c r="G351" s="1321">
        <f t="shared" si="5"/>
        <v>300000</v>
      </c>
    </row>
    <row r="352" spans="1:7" ht="34.5" customHeight="1">
      <c r="A352" s="853" t="s">
        <v>206</v>
      </c>
      <c r="B352" s="878" t="s">
        <v>231</v>
      </c>
      <c r="C352" s="879" t="s">
        <v>478</v>
      </c>
      <c r="D352" s="861" t="s">
        <v>499</v>
      </c>
      <c r="E352" s="885"/>
      <c r="F352" s="1320">
        <f t="shared" si="5"/>
        <v>400000</v>
      </c>
      <c r="G352" s="1320">
        <f t="shared" si="5"/>
        <v>300000</v>
      </c>
    </row>
    <row r="353" spans="1:7" ht="83.25" customHeight="1">
      <c r="A353" s="701" t="s">
        <v>154</v>
      </c>
      <c r="B353" s="762" t="s">
        <v>231</v>
      </c>
      <c r="C353" s="763" t="s">
        <v>478</v>
      </c>
      <c r="D353" s="758" t="s">
        <v>499</v>
      </c>
      <c r="E353" s="765" t="s">
        <v>149</v>
      </c>
      <c r="F353" s="1233">
        <v>400000</v>
      </c>
      <c r="G353" s="1233">
        <v>300000</v>
      </c>
    </row>
    <row r="354" spans="1:7" ht="31.5">
      <c r="A354" s="915" t="s">
        <v>234</v>
      </c>
      <c r="B354" s="874" t="s">
        <v>233</v>
      </c>
      <c r="C354" s="875" t="s">
        <v>478</v>
      </c>
      <c r="D354" s="876" t="s">
        <v>479</v>
      </c>
      <c r="E354" s="882"/>
      <c r="F354" s="1229">
        <f>SUM(F355)</f>
        <v>397884</v>
      </c>
      <c r="G354" s="1229">
        <f>SUM(G355)</f>
        <v>384952</v>
      </c>
    </row>
    <row r="355" spans="1:7" ht="31.5">
      <c r="A355" s="862" t="s">
        <v>236</v>
      </c>
      <c r="B355" s="863" t="s">
        <v>235</v>
      </c>
      <c r="C355" s="864" t="s">
        <v>478</v>
      </c>
      <c r="D355" s="865" t="s">
        <v>479</v>
      </c>
      <c r="E355" s="883"/>
      <c r="F355" s="1321">
        <f>SUM(F356)</f>
        <v>397884</v>
      </c>
      <c r="G355" s="1321">
        <f>SUM(G356)</f>
        <v>384952</v>
      </c>
    </row>
    <row r="356" spans="1:7" ht="31.5">
      <c r="A356" s="853" t="s">
        <v>206</v>
      </c>
      <c r="B356" s="878" t="s">
        <v>235</v>
      </c>
      <c r="C356" s="879" t="s">
        <v>478</v>
      </c>
      <c r="D356" s="861" t="s">
        <v>499</v>
      </c>
      <c r="E356" s="885"/>
      <c r="F356" s="1320">
        <f>SUM(F357:F358)</f>
        <v>397884</v>
      </c>
      <c r="G356" s="1320">
        <f>SUM(G357:G358)</f>
        <v>384952</v>
      </c>
    </row>
    <row r="357" spans="1:7" ht="82.5" customHeight="1">
      <c r="A357" s="701" t="s">
        <v>154</v>
      </c>
      <c r="B357" s="762" t="s">
        <v>235</v>
      </c>
      <c r="C357" s="763" t="s">
        <v>478</v>
      </c>
      <c r="D357" s="758" t="s">
        <v>499</v>
      </c>
      <c r="E357" s="765" t="s">
        <v>149</v>
      </c>
      <c r="F357" s="1233">
        <v>377884</v>
      </c>
      <c r="G357" s="1233">
        <v>364952</v>
      </c>
    </row>
    <row r="358" spans="1:7" ht="15.75">
      <c r="A358" s="701" t="s">
        <v>157</v>
      </c>
      <c r="B358" s="762" t="s">
        <v>235</v>
      </c>
      <c r="C358" s="763" t="s">
        <v>478</v>
      </c>
      <c r="D358" s="758" t="s">
        <v>499</v>
      </c>
      <c r="E358" s="765" t="s">
        <v>158</v>
      </c>
      <c r="F358" s="1233">
        <v>20000</v>
      </c>
      <c r="G358" s="1233">
        <v>20000</v>
      </c>
    </row>
    <row r="359" spans="1:7" ht="47.25" hidden="1">
      <c r="A359" s="915" t="s">
        <v>698</v>
      </c>
      <c r="B359" s="874" t="s">
        <v>699</v>
      </c>
      <c r="C359" s="875" t="s">
        <v>478</v>
      </c>
      <c r="D359" s="876" t="s">
        <v>479</v>
      </c>
      <c r="E359" s="882"/>
      <c r="F359" s="1229" t="e">
        <f aca="true" t="shared" si="6" ref="F359:G361">SUM(F360)</f>
        <v>#REF!</v>
      </c>
      <c r="G359" s="1229" t="e">
        <f t="shared" si="6"/>
        <v>#REF!</v>
      </c>
    </row>
    <row r="360" spans="1:7" ht="31.5" hidden="1">
      <c r="A360" s="862" t="s">
        <v>700</v>
      </c>
      <c r="B360" s="863" t="s">
        <v>701</v>
      </c>
      <c r="C360" s="864" t="s">
        <v>478</v>
      </c>
      <c r="D360" s="865" t="s">
        <v>479</v>
      </c>
      <c r="E360" s="883"/>
      <c r="F360" s="1321" t="e">
        <f t="shared" si="6"/>
        <v>#REF!</v>
      </c>
      <c r="G360" s="1321" t="e">
        <f t="shared" si="6"/>
        <v>#REF!</v>
      </c>
    </row>
    <row r="361" spans="1:7" ht="31.5" hidden="1">
      <c r="A361" s="853" t="s">
        <v>206</v>
      </c>
      <c r="B361" s="878" t="s">
        <v>701</v>
      </c>
      <c r="C361" s="879" t="s">
        <v>478</v>
      </c>
      <c r="D361" s="861" t="s">
        <v>499</v>
      </c>
      <c r="E361" s="885"/>
      <c r="F361" s="1320" t="e">
        <f t="shared" si="6"/>
        <v>#REF!</v>
      </c>
      <c r="G361" s="1320" t="e">
        <f t="shared" si="6"/>
        <v>#REF!</v>
      </c>
    </row>
    <row r="362" spans="1:7" ht="94.5" hidden="1">
      <c r="A362" s="701" t="s">
        <v>154</v>
      </c>
      <c r="B362" s="762" t="s">
        <v>701</v>
      </c>
      <c r="C362" s="763" t="s">
        <v>478</v>
      </c>
      <c r="D362" s="758" t="s">
        <v>499</v>
      </c>
      <c r="E362" s="765" t="s">
        <v>149</v>
      </c>
      <c r="F362" s="1233" t="e">
        <f>SUM('[1]прил5'!H30)</f>
        <v>#REF!</v>
      </c>
      <c r="G362" s="1233" t="e">
        <f>SUM('[1]прил5'!I30)</f>
        <v>#REF!</v>
      </c>
    </row>
    <row r="363" spans="1:7" ht="47.25" hidden="1">
      <c r="A363" s="915" t="s">
        <v>702</v>
      </c>
      <c r="B363" s="874" t="s">
        <v>703</v>
      </c>
      <c r="C363" s="875" t="s">
        <v>478</v>
      </c>
      <c r="D363" s="876" t="s">
        <v>479</v>
      </c>
      <c r="E363" s="882"/>
      <c r="F363" s="1229" t="e">
        <f>SUM(F364)</f>
        <v>#REF!</v>
      </c>
      <c r="G363" s="1229" t="e">
        <f>SUM(G364)</f>
        <v>#REF!</v>
      </c>
    </row>
    <row r="364" spans="1:7" ht="31.5" hidden="1">
      <c r="A364" s="862" t="s">
        <v>704</v>
      </c>
      <c r="B364" s="863" t="s">
        <v>705</v>
      </c>
      <c r="C364" s="864" t="s">
        <v>478</v>
      </c>
      <c r="D364" s="865" t="s">
        <v>479</v>
      </c>
      <c r="E364" s="883"/>
      <c r="F364" s="1321" t="e">
        <f>SUM(F365)</f>
        <v>#REF!</v>
      </c>
      <c r="G364" s="1321" t="e">
        <f>SUM(G365)</f>
        <v>#REF!</v>
      </c>
    </row>
    <row r="365" spans="1:7" ht="31.5" hidden="1">
      <c r="A365" s="853" t="s">
        <v>206</v>
      </c>
      <c r="B365" s="878" t="s">
        <v>705</v>
      </c>
      <c r="C365" s="879" t="s">
        <v>478</v>
      </c>
      <c r="D365" s="861" t="s">
        <v>499</v>
      </c>
      <c r="E365" s="885"/>
      <c r="F365" s="1320" t="e">
        <f>SUM(F366:F367)</f>
        <v>#REF!</v>
      </c>
      <c r="G365" s="1320" t="e">
        <f>SUM(G366:G367)</f>
        <v>#REF!</v>
      </c>
    </row>
    <row r="366" spans="1:7" ht="94.5" hidden="1">
      <c r="A366" s="701" t="s">
        <v>154</v>
      </c>
      <c r="B366" s="762" t="s">
        <v>705</v>
      </c>
      <c r="C366" s="763" t="s">
        <v>478</v>
      </c>
      <c r="D366" s="758" t="s">
        <v>499</v>
      </c>
      <c r="E366" s="765" t="s">
        <v>149</v>
      </c>
      <c r="F366" s="1233" t="e">
        <f>SUM('[1]прил5'!H34)</f>
        <v>#REF!</v>
      </c>
      <c r="G366" s="1233" t="e">
        <f>SUM('[1]прил5'!I34)</f>
        <v>#REF!</v>
      </c>
    </row>
    <row r="367" spans="1:7" ht="15.75" hidden="1">
      <c r="A367" s="701" t="s">
        <v>157</v>
      </c>
      <c r="B367" s="762" t="s">
        <v>705</v>
      </c>
      <c r="C367" s="763" t="s">
        <v>478</v>
      </c>
      <c r="D367" s="758" t="s">
        <v>499</v>
      </c>
      <c r="E367" s="765" t="s">
        <v>158</v>
      </c>
      <c r="F367" s="1233" t="e">
        <f>SUM('[1]прил5'!H35)</f>
        <v>#REF!</v>
      </c>
      <c r="G367" s="1233" t="e">
        <f>SUM('[1]прил5'!I35)</f>
        <v>#REF!</v>
      </c>
    </row>
    <row r="368" spans="1:7" ht="47.25">
      <c r="A368" s="915" t="s">
        <v>238</v>
      </c>
      <c r="B368" s="874" t="s">
        <v>237</v>
      </c>
      <c r="C368" s="875" t="s">
        <v>478</v>
      </c>
      <c r="D368" s="876" t="s">
        <v>479</v>
      </c>
      <c r="E368" s="882"/>
      <c r="F368" s="1229">
        <f aca="true" t="shared" si="7" ref="F368:G370">SUM(F369)</f>
        <v>2500</v>
      </c>
      <c r="G368" s="1229">
        <f t="shared" si="7"/>
        <v>2500</v>
      </c>
    </row>
    <row r="369" spans="1:7" ht="47.25">
      <c r="A369" s="862" t="s">
        <v>874</v>
      </c>
      <c r="B369" s="863" t="s">
        <v>239</v>
      </c>
      <c r="C369" s="864" t="s">
        <v>478</v>
      </c>
      <c r="D369" s="865" t="s">
        <v>479</v>
      </c>
      <c r="E369" s="883"/>
      <c r="F369" s="1321">
        <f t="shared" si="7"/>
        <v>2500</v>
      </c>
      <c r="G369" s="1321">
        <f t="shared" si="7"/>
        <v>2500</v>
      </c>
    </row>
    <row r="370" spans="1:7" ht="31.5">
      <c r="A370" s="853" t="s">
        <v>241</v>
      </c>
      <c r="B370" s="878" t="s">
        <v>239</v>
      </c>
      <c r="C370" s="879" t="s">
        <v>478</v>
      </c>
      <c r="D370" s="861" t="s">
        <v>706</v>
      </c>
      <c r="E370" s="885"/>
      <c r="F370" s="1320">
        <f t="shared" si="7"/>
        <v>2500</v>
      </c>
      <c r="G370" s="1320">
        <f t="shared" si="7"/>
        <v>2500</v>
      </c>
    </row>
    <row r="371" spans="1:7" ht="31.5">
      <c r="A371" s="132" t="s">
        <v>730</v>
      </c>
      <c r="B371" s="762" t="s">
        <v>239</v>
      </c>
      <c r="C371" s="763" t="s">
        <v>478</v>
      </c>
      <c r="D371" s="758" t="s">
        <v>706</v>
      </c>
      <c r="E371" s="765" t="s">
        <v>156</v>
      </c>
      <c r="F371" s="1233">
        <v>2500</v>
      </c>
      <c r="G371" s="1233">
        <v>2500</v>
      </c>
    </row>
    <row r="372" spans="1:7" ht="15.75" hidden="1">
      <c r="A372" s="701" t="s">
        <v>157</v>
      </c>
      <c r="B372" s="762" t="s">
        <v>239</v>
      </c>
      <c r="C372" s="763" t="s">
        <v>478</v>
      </c>
      <c r="D372" s="758" t="s">
        <v>706</v>
      </c>
      <c r="E372" s="765" t="s">
        <v>158</v>
      </c>
      <c r="F372" s="1233" t="e">
        <f>SUM('[1]прил5'!#REF!)</f>
        <v>#REF!</v>
      </c>
      <c r="G372" s="1233" t="e">
        <f>SUM('[1]прил5'!#REF!)</f>
        <v>#REF!</v>
      </c>
    </row>
    <row r="373" spans="1:7" ht="31.5">
      <c r="A373" s="923" t="s">
        <v>243</v>
      </c>
      <c r="B373" s="874" t="s">
        <v>242</v>
      </c>
      <c r="C373" s="875" t="s">
        <v>478</v>
      </c>
      <c r="D373" s="876" t="s">
        <v>479</v>
      </c>
      <c r="E373" s="882"/>
      <c r="F373" s="1229">
        <f>SUM(F374+F379)</f>
        <v>138518</v>
      </c>
      <c r="G373" s="1229">
        <f>SUM(G374+G379)</f>
        <v>185908</v>
      </c>
    </row>
    <row r="374" spans="1:7" ht="31.5">
      <c r="A374" s="924" t="s">
        <v>245</v>
      </c>
      <c r="B374" s="925" t="s">
        <v>244</v>
      </c>
      <c r="C374" s="926" t="s">
        <v>478</v>
      </c>
      <c r="D374" s="927" t="s">
        <v>479</v>
      </c>
      <c r="E374" s="928"/>
      <c r="F374" s="1330">
        <f>SUM(F375+F377)</f>
        <v>95188</v>
      </c>
      <c r="G374" s="1330">
        <f>G376+G377</f>
        <v>98746</v>
      </c>
    </row>
    <row r="375" spans="1:7" ht="47.25">
      <c r="A375" s="929" t="s">
        <v>247</v>
      </c>
      <c r="B375" s="878" t="s">
        <v>244</v>
      </c>
      <c r="C375" s="879" t="s">
        <v>478</v>
      </c>
      <c r="D375" s="861" t="s">
        <v>707</v>
      </c>
      <c r="E375" s="885"/>
      <c r="F375" s="1320">
        <f>F376</f>
        <v>90188</v>
      </c>
      <c r="G375" s="1320">
        <f>G376</f>
        <v>93746</v>
      </c>
    </row>
    <row r="376" spans="1:7" ht="80.25" customHeight="1">
      <c r="A376" s="701" t="s">
        <v>154</v>
      </c>
      <c r="B376" s="762" t="s">
        <v>244</v>
      </c>
      <c r="C376" s="763" t="s">
        <v>478</v>
      </c>
      <c r="D376" s="758" t="s">
        <v>707</v>
      </c>
      <c r="E376" s="765" t="s">
        <v>149</v>
      </c>
      <c r="F376" s="1233">
        <v>90188</v>
      </c>
      <c r="G376" s="1233">
        <v>93746</v>
      </c>
    </row>
    <row r="377" spans="1:7" ht="31.5">
      <c r="A377" s="929" t="s">
        <v>354</v>
      </c>
      <c r="B377" s="878" t="s">
        <v>244</v>
      </c>
      <c r="C377" s="879" t="s">
        <v>478</v>
      </c>
      <c r="D377" s="861" t="s">
        <v>708</v>
      </c>
      <c r="E377" s="885"/>
      <c r="F377" s="1320">
        <f>SUM(F378)</f>
        <v>5000</v>
      </c>
      <c r="G377" s="1320">
        <f>SUM(G378)</f>
        <v>5000</v>
      </c>
    </row>
    <row r="378" spans="1:7" ht="31.5">
      <c r="A378" s="132" t="s">
        <v>730</v>
      </c>
      <c r="B378" s="762" t="s">
        <v>244</v>
      </c>
      <c r="C378" s="763" t="s">
        <v>478</v>
      </c>
      <c r="D378" s="758" t="s">
        <v>708</v>
      </c>
      <c r="E378" s="765" t="s">
        <v>156</v>
      </c>
      <c r="F378" s="1233">
        <v>5000</v>
      </c>
      <c r="G378" s="1233">
        <v>5000</v>
      </c>
    </row>
    <row r="379" spans="1:7" ht="31.5">
      <c r="A379" s="1339" t="s">
        <v>185</v>
      </c>
      <c r="B379" s="878" t="s">
        <v>840</v>
      </c>
      <c r="C379" s="879" t="s">
        <v>478</v>
      </c>
      <c r="D379" s="861" t="s">
        <v>842</v>
      </c>
      <c r="E379" s="885"/>
      <c r="F379" s="1320">
        <v>43330</v>
      </c>
      <c r="G379" s="1320">
        <v>87162</v>
      </c>
    </row>
    <row r="380" spans="1:7" ht="31.5">
      <c r="A380" s="133" t="s">
        <v>186</v>
      </c>
      <c r="B380" s="762" t="s">
        <v>840</v>
      </c>
      <c r="C380" s="763" t="s">
        <v>478</v>
      </c>
      <c r="D380" s="758" t="s">
        <v>842</v>
      </c>
      <c r="E380" s="765" t="s">
        <v>187</v>
      </c>
      <c r="F380" s="1233">
        <v>43330</v>
      </c>
      <c r="G380" s="1233">
        <v>87162</v>
      </c>
    </row>
    <row r="381" spans="1:7" ht="31.5" customHeight="1">
      <c r="A381" s="915" t="s">
        <v>1057</v>
      </c>
      <c r="B381" s="1556" t="s">
        <v>1062</v>
      </c>
      <c r="C381" s="1557"/>
      <c r="D381" s="1558"/>
      <c r="E381" s="882"/>
      <c r="F381" s="1229">
        <v>2000</v>
      </c>
      <c r="G381" s="1229">
        <v>2000</v>
      </c>
    </row>
    <row r="382" spans="1:7" ht="15.75">
      <c r="A382" s="1345" t="s">
        <v>1058</v>
      </c>
      <c r="B382" s="1559" t="s">
        <v>1061</v>
      </c>
      <c r="C382" s="1560"/>
      <c r="D382" s="1561"/>
      <c r="E382" s="883"/>
      <c r="F382" s="1321">
        <v>2000</v>
      </c>
      <c r="G382" s="1321">
        <v>2000</v>
      </c>
    </row>
    <row r="383" spans="1:7" ht="15.75" customHeight="1">
      <c r="A383" s="664" t="s">
        <v>1060</v>
      </c>
      <c r="B383" s="1551" t="s">
        <v>1063</v>
      </c>
      <c r="C383" s="1553"/>
      <c r="D383" s="1352" t="s">
        <v>1064</v>
      </c>
      <c r="E383" s="1350"/>
      <c r="F383" s="1320">
        <v>2000</v>
      </c>
      <c r="G383" s="1320">
        <v>2000</v>
      </c>
    </row>
    <row r="384" spans="1:7" ht="15.75" customHeight="1">
      <c r="A384" s="665" t="s">
        <v>157</v>
      </c>
      <c r="B384" s="1510" t="s">
        <v>1063</v>
      </c>
      <c r="C384" s="1554"/>
      <c r="D384" s="758" t="s">
        <v>1064</v>
      </c>
      <c r="E384" s="1351" t="s">
        <v>158</v>
      </c>
      <c r="F384" s="1233">
        <v>2000</v>
      </c>
      <c r="G384" s="1233">
        <v>2000</v>
      </c>
    </row>
    <row r="385" spans="1:7" ht="47.25">
      <c r="A385" s="915" t="s">
        <v>473</v>
      </c>
      <c r="B385" s="874" t="s">
        <v>709</v>
      </c>
      <c r="C385" s="875" t="s">
        <v>478</v>
      </c>
      <c r="D385" s="876" t="s">
        <v>479</v>
      </c>
      <c r="E385" s="882"/>
      <c r="F385" s="1229">
        <f>SUM(F386)</f>
        <v>657177</v>
      </c>
      <c r="G385" s="1229">
        <f>SUM(G386)</f>
        <v>731000</v>
      </c>
    </row>
    <row r="386" spans="1:7" ht="47.25">
      <c r="A386" s="862" t="s">
        <v>474</v>
      </c>
      <c r="B386" s="863" t="s">
        <v>475</v>
      </c>
      <c r="C386" s="864" t="s">
        <v>478</v>
      </c>
      <c r="D386" s="865" t="s">
        <v>479</v>
      </c>
      <c r="E386" s="883"/>
      <c r="F386" s="1321">
        <f>SUM(F387)</f>
        <v>657177</v>
      </c>
      <c r="G386" s="1321">
        <f>SUM(G387)</f>
        <v>731000</v>
      </c>
    </row>
    <row r="387" spans="1:7" ht="31.5">
      <c r="A387" s="853" t="s">
        <v>202</v>
      </c>
      <c r="B387" s="878" t="s">
        <v>475</v>
      </c>
      <c r="C387" s="879" t="s">
        <v>478</v>
      </c>
      <c r="D387" s="861" t="s">
        <v>483</v>
      </c>
      <c r="E387" s="885"/>
      <c r="F387" s="1320">
        <f>SUM(F389:F390:F388)</f>
        <v>657177</v>
      </c>
      <c r="G387" s="1320">
        <f>SUM(G388:G389,G390)</f>
        <v>731000</v>
      </c>
    </row>
    <row r="388" spans="1:7" ht="94.5">
      <c r="A388" s="701" t="s">
        <v>154</v>
      </c>
      <c r="B388" s="762" t="s">
        <v>475</v>
      </c>
      <c r="C388" s="763" t="s">
        <v>478</v>
      </c>
      <c r="D388" s="758" t="s">
        <v>483</v>
      </c>
      <c r="E388" s="765" t="s">
        <v>149</v>
      </c>
      <c r="F388" s="1233">
        <v>626177</v>
      </c>
      <c r="G388" s="1233">
        <v>700000</v>
      </c>
    </row>
    <row r="389" spans="1:7" ht="31.5">
      <c r="A389" s="132" t="s">
        <v>730</v>
      </c>
      <c r="B389" s="762" t="s">
        <v>475</v>
      </c>
      <c r="C389" s="763" t="s">
        <v>478</v>
      </c>
      <c r="D389" s="758" t="s">
        <v>483</v>
      </c>
      <c r="E389" s="765" t="s">
        <v>156</v>
      </c>
      <c r="F389" s="1233">
        <v>30000</v>
      </c>
      <c r="G389" s="1233">
        <v>30000</v>
      </c>
    </row>
    <row r="390" spans="1:7" ht="15.75">
      <c r="A390" s="280" t="s">
        <v>157</v>
      </c>
      <c r="B390" s="762" t="s">
        <v>475</v>
      </c>
      <c r="C390" s="763" t="s">
        <v>478</v>
      </c>
      <c r="D390" s="758" t="s">
        <v>483</v>
      </c>
      <c r="E390" s="765" t="s">
        <v>158</v>
      </c>
      <c r="F390" s="1233">
        <v>1000</v>
      </c>
      <c r="G390" s="1233">
        <v>1000</v>
      </c>
    </row>
    <row r="391" spans="1:7" ht="15.75">
      <c r="A391" s="280" t="s">
        <v>416</v>
      </c>
      <c r="B391" s="762"/>
      <c r="C391" s="763"/>
      <c r="D391" s="758"/>
      <c r="E391" s="765"/>
      <c r="F391" s="1233">
        <v>57946</v>
      </c>
      <c r="G391" s="1233">
        <v>119190</v>
      </c>
    </row>
  </sheetData>
  <sheetProtection/>
  <mergeCells count="23">
    <mergeCell ref="B383:C383"/>
    <mergeCell ref="B384:C384"/>
    <mergeCell ref="B381:D381"/>
    <mergeCell ref="B382:D382"/>
    <mergeCell ref="B204:D204"/>
    <mergeCell ref="A6:J6"/>
    <mergeCell ref="B14:D14"/>
    <mergeCell ref="B202:D202"/>
    <mergeCell ref="B34:D34"/>
    <mergeCell ref="B349:D349"/>
    <mergeCell ref="B1:G1"/>
    <mergeCell ref="A2:G2"/>
    <mergeCell ref="A3:G3"/>
    <mergeCell ref="A4:G4"/>
    <mergeCell ref="A11:G11"/>
    <mergeCell ref="A10:G10"/>
    <mergeCell ref="A9:G9"/>
    <mergeCell ref="A12:G12"/>
    <mergeCell ref="B35:D35"/>
    <mergeCell ref="B205:D205"/>
    <mergeCell ref="B348:D348"/>
    <mergeCell ref="A5:G5"/>
    <mergeCell ref="B203:D203"/>
  </mergeCells>
  <printOptions/>
  <pageMargins left="0.7086614173228347" right="0.11811023622047245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3">
      <selection activeCell="B27" sqref="B27"/>
    </sheetView>
  </sheetViews>
  <sheetFormatPr defaultColWidth="9.140625" defaultRowHeight="15"/>
  <cols>
    <col min="1" max="1" width="9.140625" style="107" customWidth="1"/>
    <col min="2" max="2" width="78.140625" style="107" customWidth="1"/>
    <col min="3" max="3" width="15.00390625" style="112" customWidth="1"/>
    <col min="4" max="4" width="12.8515625" style="107" customWidth="1"/>
    <col min="5" max="16384" width="9.140625" style="107" customWidth="1"/>
  </cols>
  <sheetData>
    <row r="1" spans="1:8" s="64" customFormat="1" ht="15.75" customHeight="1">
      <c r="A1" s="1489" t="s">
        <v>723</v>
      </c>
      <c r="B1" s="1489"/>
      <c r="C1" s="1489"/>
      <c r="D1" s="1582"/>
      <c r="E1" s="76"/>
      <c r="F1" s="76"/>
      <c r="G1" s="76"/>
      <c r="H1" s="932"/>
    </row>
    <row r="2" spans="1:8" s="64" customFormat="1" ht="15.75" customHeight="1">
      <c r="A2" s="1489" t="s">
        <v>863</v>
      </c>
      <c r="B2" s="1489"/>
      <c r="C2" s="1489"/>
      <c r="D2" s="1582"/>
      <c r="E2" s="76"/>
      <c r="F2" s="76"/>
      <c r="G2" s="76"/>
      <c r="H2" s="932"/>
    </row>
    <row r="3" spans="1:8" s="64" customFormat="1" ht="15.75" customHeight="1">
      <c r="A3" s="1489" t="s">
        <v>1052</v>
      </c>
      <c r="B3" s="1489"/>
      <c r="C3" s="1489"/>
      <c r="D3" s="1582"/>
      <c r="E3" s="76"/>
      <c r="F3" s="76"/>
      <c r="G3" s="76"/>
      <c r="H3" s="932"/>
    </row>
    <row r="4" spans="1:8" s="65" customFormat="1" ht="16.5" customHeight="1">
      <c r="A4" s="1484" t="s">
        <v>864</v>
      </c>
      <c r="B4" s="1484"/>
      <c r="C4" s="1484"/>
      <c r="D4" s="1582"/>
      <c r="E4" s="77"/>
      <c r="F4" s="77"/>
      <c r="G4" s="77"/>
      <c r="H4" s="933"/>
    </row>
    <row r="5" spans="1:8" s="65" customFormat="1" ht="16.5" customHeight="1">
      <c r="A5" s="1583" t="s">
        <v>956</v>
      </c>
      <c r="B5" s="1583"/>
      <c r="C5" s="1583"/>
      <c r="D5" s="1583"/>
      <c r="E5" s="1583"/>
      <c r="F5" s="1583"/>
      <c r="G5" s="1583"/>
      <c r="H5" s="1583"/>
    </row>
    <row r="6" spans="2:3" ht="15">
      <c r="B6" s="108"/>
      <c r="C6" s="109"/>
    </row>
    <row r="7" spans="1:3" ht="15">
      <c r="A7" s="807"/>
      <c r="B7" s="807"/>
      <c r="C7" s="938"/>
    </row>
    <row r="8" spans="1:3" ht="27" customHeight="1">
      <c r="A8" s="1531" t="s">
        <v>889</v>
      </c>
      <c r="B8" s="1531"/>
      <c r="C8" s="1531"/>
    </row>
    <row r="9" spans="1:3" ht="14.25" customHeight="1">
      <c r="A9" s="1530" t="s">
        <v>967</v>
      </c>
      <c r="B9" s="1530"/>
      <c r="C9" s="1530"/>
    </row>
    <row r="10" spans="1:3" ht="18.75">
      <c r="A10" s="110"/>
      <c r="B10" s="111"/>
      <c r="C10" s="938"/>
    </row>
    <row r="11" spans="1:3" ht="15.75">
      <c r="A11" s="110"/>
      <c r="B11" s="113"/>
      <c r="C11" s="938"/>
    </row>
    <row r="12" spans="1:3" ht="18.75">
      <c r="A12" s="807"/>
      <c r="B12" s="114" t="s">
        <v>44</v>
      </c>
      <c r="C12" s="938"/>
    </row>
    <row r="13" spans="1:3" ht="15.75">
      <c r="A13" s="115"/>
      <c r="B13" s="807"/>
      <c r="C13" s="116" t="s">
        <v>435</v>
      </c>
    </row>
    <row r="14" spans="1:4" ht="63" customHeight="1">
      <c r="A14" s="117" t="s">
        <v>45</v>
      </c>
      <c r="B14" s="117" t="s">
        <v>46</v>
      </c>
      <c r="C14" s="122" t="s">
        <v>968</v>
      </c>
      <c r="D14" s="1142" t="s">
        <v>1000</v>
      </c>
    </row>
    <row r="15" spans="1:4" ht="15.75">
      <c r="A15" s="117">
        <v>1</v>
      </c>
      <c r="B15" s="118" t="s">
        <v>47</v>
      </c>
      <c r="C15" s="121" t="s">
        <v>48</v>
      </c>
      <c r="D15" s="1144"/>
    </row>
    <row r="16" spans="1:4" ht="31.5">
      <c r="A16" s="117">
        <v>2</v>
      </c>
      <c r="B16" s="118" t="s">
        <v>1129</v>
      </c>
      <c r="C16" s="729">
        <v>100748</v>
      </c>
      <c r="D16" s="1353">
        <v>44920</v>
      </c>
    </row>
    <row r="17" spans="1:4" ht="15.75">
      <c r="A17" s="117"/>
      <c r="B17" s="658" t="s">
        <v>1002</v>
      </c>
      <c r="C17" s="729"/>
      <c r="D17" s="1353"/>
    </row>
    <row r="18" spans="1:4" ht="15.75">
      <c r="A18" s="117">
        <v>3</v>
      </c>
      <c r="B18" s="118" t="s">
        <v>50</v>
      </c>
      <c r="C18" s="121"/>
      <c r="D18" s="1144"/>
    </row>
    <row r="19" spans="1:4" ht="15.75">
      <c r="A19" s="117"/>
      <c r="B19" s="118" t="s">
        <v>51</v>
      </c>
      <c r="C19" s="935">
        <v>100748</v>
      </c>
      <c r="D19" s="1144"/>
    </row>
    <row r="20" spans="1:3" ht="15.75">
      <c r="A20" s="115"/>
      <c r="B20" s="807"/>
      <c r="C20" s="938"/>
    </row>
    <row r="21" spans="1:3" ht="15.75">
      <c r="A21" s="115"/>
      <c r="B21" s="936"/>
      <c r="C21" s="937"/>
    </row>
    <row r="22" spans="1:3" ht="15.75">
      <c r="A22" s="115"/>
      <c r="B22" s="120" t="s">
        <v>52</v>
      </c>
      <c r="C22" s="937"/>
    </row>
    <row r="23" spans="1:3" ht="18.75">
      <c r="A23" s="114"/>
      <c r="B23" s="936"/>
      <c r="C23" s="937"/>
    </row>
    <row r="24" spans="1:3" ht="15.75">
      <c r="A24" s="115"/>
      <c r="B24" s="936"/>
      <c r="C24" s="937"/>
    </row>
    <row r="25" spans="1:3" ht="69" customHeight="1">
      <c r="A25" s="117" t="s">
        <v>45</v>
      </c>
      <c r="B25" s="117" t="s">
        <v>46</v>
      </c>
      <c r="C25" s="122" t="s">
        <v>862</v>
      </c>
    </row>
    <row r="26" spans="1:3" ht="15.75">
      <c r="A26" s="117">
        <v>1</v>
      </c>
      <c r="B26" s="118" t="s">
        <v>47</v>
      </c>
      <c r="C26" s="121"/>
    </row>
    <row r="27" spans="1:3" ht="31.5">
      <c r="A27" s="117">
        <v>2</v>
      </c>
      <c r="B27" s="118" t="s">
        <v>1129</v>
      </c>
      <c r="C27" s="978">
        <v>0</v>
      </c>
    </row>
    <row r="28" spans="1:3" ht="15.75">
      <c r="A28" s="117"/>
      <c r="B28" s="658" t="s">
        <v>1002</v>
      </c>
      <c r="C28" s="978"/>
    </row>
    <row r="29" spans="1:3" ht="15.75">
      <c r="A29" s="117">
        <v>3</v>
      </c>
      <c r="B29" s="118" t="s">
        <v>50</v>
      </c>
      <c r="C29" s="121"/>
    </row>
    <row r="30" spans="1:3" ht="15.75">
      <c r="A30" s="117"/>
      <c r="B30" s="118" t="s">
        <v>51</v>
      </c>
      <c r="C30" s="935">
        <f>+C27</f>
        <v>0</v>
      </c>
    </row>
    <row r="31" ht="15.75">
      <c r="A31" s="120"/>
    </row>
  </sheetData>
  <sheetProtection/>
  <mergeCells count="7">
    <mergeCell ref="A4:D4"/>
    <mergeCell ref="A8:C8"/>
    <mergeCell ref="A9:C9"/>
    <mergeCell ref="A5:H5"/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4" max="27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6">
      <selection activeCell="B17" sqref="B17"/>
    </sheetView>
  </sheetViews>
  <sheetFormatPr defaultColWidth="9.140625" defaultRowHeight="15"/>
  <cols>
    <col min="1" max="1" width="9.421875" style="107" customWidth="1"/>
    <col min="2" max="2" width="51.421875" style="107" customWidth="1"/>
    <col min="3" max="3" width="11.28125" style="112" customWidth="1"/>
    <col min="4" max="4" width="12.28125" style="107" customWidth="1"/>
    <col min="5" max="5" width="11.57421875" style="107" customWidth="1"/>
    <col min="6" max="6" width="12.28125" style="107" customWidth="1"/>
    <col min="7" max="16384" width="9.140625" style="107" customWidth="1"/>
  </cols>
  <sheetData>
    <row r="1" spans="1:7" s="64" customFormat="1" ht="15.75" customHeight="1">
      <c r="A1" s="1585" t="s">
        <v>56</v>
      </c>
      <c r="B1" s="1585"/>
      <c r="C1" s="1585"/>
      <c r="D1" s="1563"/>
      <c r="E1" s="804"/>
      <c r="F1" s="804"/>
      <c r="G1" s="804"/>
    </row>
    <row r="2" spans="1:7" s="64" customFormat="1" ht="15.75" customHeight="1">
      <c r="A2" s="1585" t="s">
        <v>863</v>
      </c>
      <c r="B2" s="1585"/>
      <c r="C2" s="1585"/>
      <c r="D2" s="1563"/>
      <c r="E2" s="804"/>
      <c r="F2" s="804"/>
      <c r="G2" s="804"/>
    </row>
    <row r="3" spans="1:7" s="64" customFormat="1" ht="15.75" customHeight="1">
      <c r="A3" s="1585" t="s">
        <v>1052</v>
      </c>
      <c r="B3" s="1585"/>
      <c r="C3" s="1585"/>
      <c r="D3" s="1563"/>
      <c r="E3" s="804"/>
      <c r="F3" s="804"/>
      <c r="G3" s="804"/>
    </row>
    <row r="4" spans="1:8" s="65" customFormat="1" ht="16.5" customHeight="1">
      <c r="A4" s="1586" t="s">
        <v>864</v>
      </c>
      <c r="B4" s="1586"/>
      <c r="C4" s="1586"/>
      <c r="D4" s="1563"/>
      <c r="E4" s="805"/>
      <c r="F4" s="805"/>
      <c r="G4" s="805"/>
      <c r="H4" s="806"/>
    </row>
    <row r="5" spans="1:8" s="65" customFormat="1" ht="16.5" customHeight="1">
      <c r="A5" s="1586" t="s">
        <v>956</v>
      </c>
      <c r="B5" s="1586"/>
      <c r="C5" s="1586"/>
      <c r="D5" s="1586"/>
      <c r="E5" s="939"/>
      <c r="F5" s="939"/>
      <c r="G5" s="939"/>
      <c r="H5" s="939"/>
    </row>
    <row r="6" spans="2:3" ht="15">
      <c r="B6" s="108"/>
      <c r="C6" s="109"/>
    </row>
    <row r="8" spans="1:5" ht="27" customHeight="1">
      <c r="A8" s="1564" t="s">
        <v>889</v>
      </c>
      <c r="B8" s="1564"/>
      <c r="C8" s="1564"/>
      <c r="D8" s="1565"/>
      <c r="E8" s="1565"/>
    </row>
    <row r="9" spans="1:3" ht="14.25" customHeight="1">
      <c r="A9" s="1530" t="s">
        <v>724</v>
      </c>
      <c r="B9" s="1530"/>
      <c r="C9" s="1530"/>
    </row>
    <row r="10" spans="1:3" ht="15.75">
      <c r="A10" s="110"/>
      <c r="B10" s="1544" t="s">
        <v>958</v>
      </c>
      <c r="C10" s="1584"/>
    </row>
    <row r="11" spans="1:2" ht="15.75">
      <c r="A11" s="110"/>
      <c r="B11" s="113"/>
    </row>
    <row r="12" ht="18.75">
      <c r="B12" s="114" t="s">
        <v>44</v>
      </c>
    </row>
    <row r="13" spans="1:3" ht="15" customHeight="1">
      <c r="A13" s="115"/>
      <c r="C13" s="116" t="s">
        <v>435</v>
      </c>
    </row>
    <row r="14" spans="1:10" ht="99" customHeight="1">
      <c r="A14" s="117" t="s">
        <v>45</v>
      </c>
      <c r="B14" s="117" t="s">
        <v>46</v>
      </c>
      <c r="C14" s="1141" t="s">
        <v>1128</v>
      </c>
      <c r="D14" s="1142" t="s">
        <v>1000</v>
      </c>
      <c r="E14" s="1141" t="s">
        <v>1003</v>
      </c>
      <c r="F14" s="1142" t="s">
        <v>1000</v>
      </c>
      <c r="J14" s="934"/>
    </row>
    <row r="15" spans="1:6" ht="15.75">
      <c r="A15" s="117">
        <v>1</v>
      </c>
      <c r="B15" s="1143" t="s">
        <v>47</v>
      </c>
      <c r="C15" s="121" t="s">
        <v>48</v>
      </c>
      <c r="D15" s="121" t="s">
        <v>48</v>
      </c>
      <c r="E15" s="1144"/>
      <c r="F15" s="1144"/>
    </row>
    <row r="16" spans="1:6" ht="47.25">
      <c r="A16" s="117">
        <v>2</v>
      </c>
      <c r="B16" s="658" t="s">
        <v>1001</v>
      </c>
      <c r="C16" s="729"/>
      <c r="D16" s="729"/>
      <c r="E16" s="1144"/>
      <c r="F16" s="1144"/>
    </row>
    <row r="17" spans="1:6" ht="31.5">
      <c r="A17" s="117"/>
      <c r="B17" s="658" t="s">
        <v>1002</v>
      </c>
      <c r="C17" s="729"/>
      <c r="D17" s="729"/>
      <c r="E17" s="1144"/>
      <c r="F17" s="1144"/>
    </row>
    <row r="18" spans="1:6" ht="15.75">
      <c r="A18" s="117">
        <v>3</v>
      </c>
      <c r="B18" s="658" t="s">
        <v>50</v>
      </c>
      <c r="C18" s="121"/>
      <c r="D18" s="121"/>
      <c r="E18" s="1144"/>
      <c r="F18" s="1144"/>
    </row>
    <row r="19" spans="1:6" ht="15.75">
      <c r="A19" s="117"/>
      <c r="B19" s="118" t="s">
        <v>51</v>
      </c>
      <c r="C19" s="729"/>
      <c r="D19" s="729"/>
      <c r="E19" s="1144"/>
      <c r="F19" s="1144"/>
    </row>
    <row r="20" ht="15.75">
      <c r="A20" s="115"/>
    </row>
    <row r="21" ht="15.75">
      <c r="A21" s="115"/>
    </row>
    <row r="22" spans="1:2" ht="18.75">
      <c r="A22" s="115"/>
      <c r="B22" s="114" t="s">
        <v>52</v>
      </c>
    </row>
    <row r="23" ht="18.75">
      <c r="A23" s="114"/>
    </row>
    <row r="24" ht="15.75">
      <c r="A24" s="115"/>
    </row>
    <row r="25" spans="1:4" ht="83.25" customHeight="1">
      <c r="A25" s="117" t="s">
        <v>45</v>
      </c>
      <c r="B25" s="117" t="s">
        <v>46</v>
      </c>
      <c r="C25" s="122" t="s">
        <v>1004</v>
      </c>
      <c r="D25" s="1145" t="s">
        <v>1005</v>
      </c>
    </row>
    <row r="26" spans="1:4" ht="15.75">
      <c r="A26" s="117">
        <v>1</v>
      </c>
      <c r="B26" s="118" t="s">
        <v>47</v>
      </c>
      <c r="C26" s="121"/>
      <c r="D26" s="121"/>
    </row>
    <row r="27" spans="1:4" ht="52.5" customHeight="1">
      <c r="A27" s="117">
        <v>2</v>
      </c>
      <c r="B27" s="118" t="s">
        <v>1001</v>
      </c>
      <c r="C27" s="729">
        <v>100748</v>
      </c>
      <c r="D27" s="978">
        <v>0</v>
      </c>
    </row>
    <row r="28" spans="1:4" ht="40.5" customHeight="1">
      <c r="A28" s="117"/>
      <c r="B28" s="118" t="s">
        <v>1002</v>
      </c>
      <c r="C28" s="978"/>
      <c r="D28" s="978"/>
    </row>
    <row r="29" spans="1:4" ht="15.75">
      <c r="A29" s="117">
        <v>3</v>
      </c>
      <c r="B29" s="118" t="s">
        <v>50</v>
      </c>
      <c r="C29" s="121"/>
      <c r="D29" s="121"/>
    </row>
    <row r="30" spans="1:4" ht="15.75">
      <c r="A30" s="117"/>
      <c r="B30" s="118" t="s">
        <v>51</v>
      </c>
      <c r="C30" s="729">
        <v>100748</v>
      </c>
      <c r="D30" s="729">
        <f>+D27</f>
        <v>0</v>
      </c>
    </row>
    <row r="31" ht="15.75">
      <c r="A31" s="120"/>
    </row>
  </sheetData>
  <sheetProtection/>
  <mergeCells count="8">
    <mergeCell ref="A9:C9"/>
    <mergeCell ref="B10:C10"/>
    <mergeCell ref="A1:D1"/>
    <mergeCell ref="A2:D2"/>
    <mergeCell ref="A3:D3"/>
    <mergeCell ref="A4:D4"/>
    <mergeCell ref="A5:D5"/>
    <mergeCell ref="A8:E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12.8515625" style="107" customWidth="1"/>
    <col min="2" max="2" width="16.00390625" style="107" customWidth="1"/>
    <col min="3" max="3" width="16.7109375" style="107" customWidth="1"/>
    <col min="4" max="4" width="16.140625" style="107" customWidth="1"/>
    <col min="5" max="5" width="15.57421875" style="107" customWidth="1"/>
    <col min="6" max="6" width="14.7109375" style="107" customWidth="1"/>
    <col min="7" max="7" width="17.421875" style="107" customWidth="1"/>
    <col min="8" max="8" width="7.8515625" style="107" customWidth="1"/>
    <col min="9" max="16384" width="9.140625" style="107" customWidth="1"/>
  </cols>
  <sheetData>
    <row r="1" spans="1:8" s="64" customFormat="1" ht="15.75" customHeight="1">
      <c r="A1" s="1585" t="s">
        <v>722</v>
      </c>
      <c r="B1" s="1585"/>
      <c r="C1" s="1585"/>
      <c r="D1" s="1585"/>
      <c r="E1" s="1585"/>
      <c r="F1" s="1585"/>
      <c r="G1" s="1585"/>
      <c r="H1" s="1587"/>
    </row>
    <row r="2" spans="1:8" s="64" customFormat="1" ht="15.75" customHeight="1">
      <c r="A2" s="1585" t="s">
        <v>863</v>
      </c>
      <c r="B2" s="1585"/>
      <c r="C2" s="1585"/>
      <c r="D2" s="1585"/>
      <c r="E2" s="1585"/>
      <c r="F2" s="1585"/>
      <c r="G2" s="1585"/>
      <c r="H2" s="1587"/>
    </row>
    <row r="3" spans="1:8" s="64" customFormat="1" ht="15.75" customHeight="1">
      <c r="A3" s="1585" t="s">
        <v>1052</v>
      </c>
      <c r="B3" s="1585"/>
      <c r="C3" s="1585"/>
      <c r="D3" s="1585"/>
      <c r="E3" s="1585"/>
      <c r="F3" s="1585"/>
      <c r="G3" s="1585"/>
      <c r="H3" s="1585"/>
    </row>
    <row r="4" spans="1:8" s="65" customFormat="1" ht="16.5" customHeight="1">
      <c r="A4" s="1586" t="s">
        <v>890</v>
      </c>
      <c r="B4" s="1586"/>
      <c r="C4" s="1586"/>
      <c r="D4" s="1586"/>
      <c r="E4" s="1586"/>
      <c r="F4" s="1586"/>
      <c r="G4" s="1586"/>
      <c r="H4" s="1587"/>
    </row>
    <row r="5" spans="1:8" s="65" customFormat="1" ht="16.5" customHeight="1">
      <c r="A5" s="1462" t="s">
        <v>956</v>
      </c>
      <c r="B5" s="1462"/>
      <c r="C5" s="1462"/>
      <c r="D5" s="1462"/>
      <c r="E5" s="1462"/>
      <c r="F5" s="1462"/>
      <c r="G5" s="1462"/>
      <c r="H5" s="1462"/>
    </row>
    <row r="6" ht="15">
      <c r="D6" s="1362" t="s">
        <v>1148</v>
      </c>
    </row>
    <row r="8" spans="1:7" ht="18.75">
      <c r="A8" s="110"/>
      <c r="B8" s="1530" t="s">
        <v>57</v>
      </c>
      <c r="C8" s="1530"/>
      <c r="D8" s="1530"/>
      <c r="E8" s="1530"/>
      <c r="F8" s="1530"/>
      <c r="G8" s="807"/>
    </row>
    <row r="9" spans="1:7" ht="18.75">
      <c r="A9" s="1531" t="s">
        <v>957</v>
      </c>
      <c r="B9" s="1531"/>
      <c r="C9" s="1531"/>
      <c r="D9" s="1531"/>
      <c r="E9" s="1531"/>
      <c r="F9" s="1531"/>
      <c r="G9" s="1531"/>
    </row>
    <row r="10" ht="15.75">
      <c r="A10" s="123"/>
    </row>
    <row r="11" spans="1:7" ht="33" customHeight="1">
      <c r="A11" s="1541" t="s">
        <v>969</v>
      </c>
      <c r="B11" s="1541"/>
      <c r="C11" s="1541"/>
      <c r="D11" s="1541"/>
      <c r="E11" s="1541"/>
      <c r="F11" s="1541"/>
      <c r="G11" s="1541"/>
    </row>
    <row r="12" ht="15.75">
      <c r="A12" s="120"/>
    </row>
    <row r="13" spans="1:7" ht="75">
      <c r="A13" s="124"/>
      <c r="B13" s="125" t="s">
        <v>1006</v>
      </c>
      <c r="C13" s="125" t="s">
        <v>1007</v>
      </c>
      <c r="D13" s="125" t="s">
        <v>1008</v>
      </c>
      <c r="E13" s="125" t="s">
        <v>1009</v>
      </c>
      <c r="F13" s="125" t="s">
        <v>62</v>
      </c>
      <c r="G13" s="125" t="s">
        <v>1010</v>
      </c>
    </row>
    <row r="14" spans="1:7" ht="15">
      <c r="A14" s="125">
        <v>1</v>
      </c>
      <c r="B14" s="125">
        <v>2</v>
      </c>
      <c r="C14" s="125">
        <v>3</v>
      </c>
      <c r="D14" s="125">
        <v>4</v>
      </c>
      <c r="E14" s="125">
        <v>5</v>
      </c>
      <c r="F14" s="125">
        <v>6</v>
      </c>
      <c r="G14" s="125">
        <v>7</v>
      </c>
    </row>
    <row r="15" spans="1:7" ht="15">
      <c r="A15" s="125"/>
      <c r="B15" s="125" t="s">
        <v>48</v>
      </c>
      <c r="C15" s="125" t="s">
        <v>48</v>
      </c>
      <c r="D15" s="125">
        <v>0</v>
      </c>
      <c r="E15" s="125" t="s">
        <v>48</v>
      </c>
      <c r="F15" s="125" t="s">
        <v>48</v>
      </c>
      <c r="G15" s="125" t="s">
        <v>48</v>
      </c>
    </row>
    <row r="16" ht="15.75">
      <c r="A16" s="120"/>
    </row>
    <row r="17" spans="1:7" ht="15.75">
      <c r="A17" s="1536" t="s">
        <v>64</v>
      </c>
      <c r="B17" s="1536"/>
      <c r="C17" s="1536"/>
      <c r="D17" s="1536"/>
      <c r="E17" s="1536"/>
      <c r="F17" s="1536"/>
      <c r="G17" s="1536"/>
    </row>
    <row r="18" spans="1:7" ht="15.75">
      <c r="A18" s="1537" t="s">
        <v>970</v>
      </c>
      <c r="B18" s="1537"/>
      <c r="C18" s="1537"/>
      <c r="D18" s="1537"/>
      <c r="E18" s="1537"/>
      <c r="F18" s="1537"/>
      <c r="G18" s="1537"/>
    </row>
    <row r="19" ht="15.75">
      <c r="A19" s="126" t="s">
        <v>65</v>
      </c>
    </row>
    <row r="20" spans="1:7" ht="39.75" customHeight="1">
      <c r="A20" s="1532" t="s">
        <v>891</v>
      </c>
      <c r="B20" s="1532"/>
      <c r="C20" s="1532"/>
      <c r="D20" s="1538" t="s">
        <v>1130</v>
      </c>
      <c r="E20" s="1539"/>
      <c r="F20" s="1539"/>
      <c r="G20" s="1540"/>
    </row>
    <row r="21" spans="1:7" ht="39.75" customHeight="1">
      <c r="A21" s="1532" t="s">
        <v>66</v>
      </c>
      <c r="B21" s="1532"/>
      <c r="C21" s="1532"/>
      <c r="D21" s="1138"/>
      <c r="E21" s="1139"/>
      <c r="F21" s="1146">
        <v>0</v>
      </c>
      <c r="G21" s="1140"/>
    </row>
    <row r="22" spans="1:7" ht="28.5" customHeight="1">
      <c r="A22" s="1532" t="s">
        <v>1011</v>
      </c>
      <c r="B22" s="1532"/>
      <c r="C22" s="1532"/>
      <c r="D22" s="1533">
        <v>0</v>
      </c>
      <c r="E22" s="1534"/>
      <c r="F22" s="1534"/>
      <c r="G22" s="1535"/>
    </row>
    <row r="23" spans="1:4" ht="15.75">
      <c r="A23" s="126"/>
      <c r="D23" s="127"/>
    </row>
  </sheetData>
  <sheetProtection/>
  <mergeCells count="15">
    <mergeCell ref="A22:C22"/>
    <mergeCell ref="D22:G22"/>
    <mergeCell ref="A20:C20"/>
    <mergeCell ref="D20:G20"/>
    <mergeCell ref="A11:G11"/>
    <mergeCell ref="A5:H5"/>
    <mergeCell ref="A21:C21"/>
    <mergeCell ref="B8:F8"/>
    <mergeCell ref="A9:G9"/>
    <mergeCell ref="A17:G17"/>
    <mergeCell ref="A1:H1"/>
    <mergeCell ref="A2:H2"/>
    <mergeCell ref="A3:H3"/>
    <mergeCell ref="A4:H4"/>
    <mergeCell ref="A18:G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0">
      <selection activeCell="H25" sqref="H25"/>
    </sheetView>
  </sheetViews>
  <sheetFormatPr defaultColWidth="9.140625" defaultRowHeight="15"/>
  <cols>
    <col min="1" max="1" width="33.7109375" style="1126" customWidth="1"/>
    <col min="2" max="2" width="61.8515625" style="1127" customWidth="1"/>
    <col min="3" max="3" width="16.140625" style="1128" customWidth="1"/>
    <col min="4" max="4" width="13.7109375" style="1129" customWidth="1"/>
    <col min="5" max="16384" width="9.140625" style="1129" customWidth="1"/>
  </cols>
  <sheetData>
    <row r="1" spans="1:4" s="139" customFormat="1" ht="15">
      <c r="A1" s="209"/>
      <c r="B1" s="1464" t="s">
        <v>716</v>
      </c>
      <c r="C1" s="1465"/>
      <c r="D1" s="1477"/>
    </row>
    <row r="2" spans="1:6" s="1398" customFormat="1" ht="15.75" customHeight="1">
      <c r="A2" s="1478" t="s">
        <v>863</v>
      </c>
      <c r="B2" s="1478"/>
      <c r="C2" s="1478"/>
      <c r="D2" s="1478"/>
      <c r="E2" s="1396"/>
      <c r="F2" s="1396"/>
    </row>
    <row r="3" spans="1:6" s="1398" customFormat="1" ht="15.75" customHeight="1">
      <c r="A3" s="1478" t="s">
        <v>1052</v>
      </c>
      <c r="B3" s="1478"/>
      <c r="C3" s="1478"/>
      <c r="D3" s="1478"/>
      <c r="E3" s="1396"/>
      <c r="F3" s="1396"/>
    </row>
    <row r="4" spans="1:6" s="1401" customFormat="1" ht="16.5" customHeight="1">
      <c r="A4" s="1475" t="s">
        <v>864</v>
      </c>
      <c r="B4" s="1475"/>
      <c r="C4" s="1475"/>
      <c r="D4" s="1475"/>
      <c r="E4" s="1399"/>
      <c r="F4" s="1399"/>
    </row>
    <row r="5" spans="1:6" s="1401" customFormat="1" ht="16.5" customHeight="1">
      <c r="A5" s="1475" t="s">
        <v>956</v>
      </c>
      <c r="B5" s="1475"/>
      <c r="C5" s="1475"/>
      <c r="D5" s="1475"/>
      <c r="E5" s="1399"/>
      <c r="F5" s="1399"/>
    </row>
    <row r="6" spans="1:4" s="1116" customFormat="1" ht="15.75">
      <c r="A6" s="1476" t="s">
        <v>1148</v>
      </c>
      <c r="B6" s="1476"/>
      <c r="C6" s="1476"/>
      <c r="D6" s="1476"/>
    </row>
    <row r="7" spans="1:4" s="1116" customFormat="1" ht="18.75">
      <c r="A7" s="162"/>
      <c r="B7" s="1409"/>
      <c r="C7" s="1119"/>
      <c r="D7" s="1118"/>
    </row>
    <row r="8" spans="1:3" s="1118" customFormat="1" ht="18.75">
      <c r="A8" s="1463" t="s">
        <v>792</v>
      </c>
      <c r="B8" s="1463"/>
      <c r="C8" s="1463"/>
    </row>
    <row r="9" spans="1:3" s="1118" customFormat="1" ht="18.75">
      <c r="A9" s="1463" t="s">
        <v>865</v>
      </c>
      <c r="B9" s="1463"/>
      <c r="C9" s="1463"/>
    </row>
    <row r="10" spans="1:3" s="1118" customFormat="1" ht="18.75">
      <c r="A10" s="1463" t="s">
        <v>958</v>
      </c>
      <c r="B10" s="1463"/>
      <c r="C10" s="1463"/>
    </row>
    <row r="11" spans="1:3" s="1118" customFormat="1" ht="18.75">
      <c r="A11" s="162"/>
      <c r="C11" s="1119" t="s">
        <v>435</v>
      </c>
    </row>
    <row r="12" spans="1:4" s="1121" customFormat="1" ht="54" customHeight="1">
      <c r="A12" s="1120" t="s">
        <v>129</v>
      </c>
      <c r="B12" s="1120" t="s">
        <v>197</v>
      </c>
      <c r="C12" s="1410" t="s">
        <v>972</v>
      </c>
      <c r="D12" s="1410" t="s">
        <v>966</v>
      </c>
    </row>
    <row r="13" spans="1:4" s="1121" customFormat="1" ht="48.75" customHeight="1">
      <c r="A13" s="92" t="s">
        <v>1101</v>
      </c>
      <c r="B13" s="93" t="s">
        <v>15</v>
      </c>
      <c r="C13" s="979">
        <f>C16</f>
        <v>0</v>
      </c>
      <c r="D13" s="1411">
        <v>0</v>
      </c>
    </row>
    <row r="14" spans="1:4" s="1121" customFormat="1" ht="42.75" customHeight="1" hidden="1">
      <c r="A14" s="959" t="s">
        <v>1116</v>
      </c>
      <c r="B14" s="957" t="s">
        <v>17</v>
      </c>
      <c r="C14" s="958">
        <f>C16</f>
        <v>0</v>
      </c>
      <c r="D14" s="1412">
        <v>0</v>
      </c>
    </row>
    <row r="15" spans="1:4" s="1121" customFormat="1" ht="66" customHeight="1" hidden="1">
      <c r="A15" s="956" t="s">
        <v>1115</v>
      </c>
      <c r="B15" s="960" t="s">
        <v>728</v>
      </c>
      <c r="C15" s="628">
        <f>C16</f>
        <v>0</v>
      </c>
      <c r="D15" s="1413">
        <v>0</v>
      </c>
    </row>
    <row r="16" spans="1:4" s="1121" customFormat="1" ht="58.5" customHeight="1" hidden="1">
      <c r="A16" s="97" t="s">
        <v>1117</v>
      </c>
      <c r="B16" s="98" t="s">
        <v>21</v>
      </c>
      <c r="C16" s="628">
        <f>C17</f>
        <v>0</v>
      </c>
      <c r="D16" s="1414">
        <v>0</v>
      </c>
    </row>
    <row r="17" spans="1:4" s="1121" customFormat="1" ht="55.5" customHeight="1" hidden="1">
      <c r="A17" s="97" t="s">
        <v>1118</v>
      </c>
      <c r="B17" s="98" t="s">
        <v>39</v>
      </c>
      <c r="C17" s="1415"/>
      <c r="D17" s="1414">
        <v>0</v>
      </c>
    </row>
    <row r="18" spans="1:4" s="1121" customFormat="1" ht="42" customHeight="1">
      <c r="A18" s="95" t="s">
        <v>1119</v>
      </c>
      <c r="B18" s="96" t="s">
        <v>23</v>
      </c>
      <c r="C18" s="958">
        <f>C19+C23</f>
        <v>0</v>
      </c>
      <c r="D18" s="958">
        <f>D19+D23</f>
        <v>0</v>
      </c>
    </row>
    <row r="19" spans="1:4" s="1121" customFormat="1" ht="18.75">
      <c r="A19" s="97" t="s">
        <v>1107</v>
      </c>
      <c r="B19" s="98" t="s">
        <v>25</v>
      </c>
      <c r="C19" s="627">
        <f aca="true" t="shared" si="0" ref="C19:D21">C20</f>
        <v>-2508773</v>
      </c>
      <c r="D19" s="627">
        <f t="shared" si="0"/>
        <v>-2477550</v>
      </c>
    </row>
    <row r="20" spans="1:4" s="1121" customFormat="1" ht="18.75">
      <c r="A20" s="97" t="s">
        <v>1108</v>
      </c>
      <c r="B20" s="98" t="s">
        <v>27</v>
      </c>
      <c r="C20" s="627">
        <f t="shared" si="0"/>
        <v>-2508773</v>
      </c>
      <c r="D20" s="627">
        <f t="shared" si="0"/>
        <v>-2477550</v>
      </c>
    </row>
    <row r="21" spans="1:4" s="1121" customFormat="1" ht="40.5" customHeight="1">
      <c r="A21" s="97" t="s">
        <v>1109</v>
      </c>
      <c r="B21" s="98" t="s">
        <v>29</v>
      </c>
      <c r="C21" s="627">
        <f t="shared" si="0"/>
        <v>-2508773</v>
      </c>
      <c r="D21" s="627">
        <f t="shared" si="0"/>
        <v>-2477550</v>
      </c>
    </row>
    <row r="22" spans="1:4" s="1121" customFormat="1" ht="37.5">
      <c r="A22" s="97" t="s">
        <v>1110</v>
      </c>
      <c r="B22" s="98" t="s">
        <v>43</v>
      </c>
      <c r="C22" s="998">
        <v>-2508773</v>
      </c>
      <c r="D22" s="1416">
        <v>-2477550</v>
      </c>
    </row>
    <row r="23" spans="1:4" s="1121" customFormat="1" ht="18.75">
      <c r="A23" s="97" t="s">
        <v>1111</v>
      </c>
      <c r="B23" s="98" t="s">
        <v>31</v>
      </c>
      <c r="C23" s="627">
        <f aca="true" t="shared" si="1" ref="C23:D25">C24</f>
        <v>2508773</v>
      </c>
      <c r="D23" s="627">
        <f t="shared" si="1"/>
        <v>2477550</v>
      </c>
    </row>
    <row r="24" spans="1:4" s="1121" customFormat="1" ht="18.75">
      <c r="A24" s="97" t="s">
        <v>1112</v>
      </c>
      <c r="B24" s="98" t="s">
        <v>33</v>
      </c>
      <c r="C24" s="627">
        <f t="shared" si="1"/>
        <v>2508773</v>
      </c>
      <c r="D24" s="627">
        <f t="shared" si="1"/>
        <v>2477550</v>
      </c>
    </row>
    <row r="25" spans="1:4" s="1121" customFormat="1" ht="37.5" customHeight="1">
      <c r="A25" s="97" t="s">
        <v>1113</v>
      </c>
      <c r="B25" s="98" t="s">
        <v>35</v>
      </c>
      <c r="C25" s="627">
        <f t="shared" si="1"/>
        <v>2508773</v>
      </c>
      <c r="D25" s="627">
        <f t="shared" si="1"/>
        <v>2477550</v>
      </c>
    </row>
    <row r="26" spans="1:4" s="1121" customFormat="1" ht="37.5">
      <c r="A26" s="97" t="s">
        <v>1114</v>
      </c>
      <c r="B26" s="98" t="s">
        <v>42</v>
      </c>
      <c r="C26" s="998">
        <v>2508773</v>
      </c>
      <c r="D26" s="1416">
        <v>2477550</v>
      </c>
    </row>
    <row r="27" spans="1:4" s="1121" customFormat="1" ht="37.5">
      <c r="A27" s="599"/>
      <c r="B27" s="600" t="s">
        <v>415</v>
      </c>
      <c r="C27" s="629">
        <f>SUM(C13)</f>
        <v>0</v>
      </c>
      <c r="D27" s="629">
        <f>SUM(D13)</f>
        <v>0</v>
      </c>
    </row>
    <row r="28" spans="1:3" s="1121" customFormat="1" ht="18.75">
      <c r="A28" s="1122"/>
      <c r="B28" s="1123"/>
      <c r="C28" s="1124"/>
    </row>
    <row r="29" spans="1:3" s="1121" customFormat="1" ht="18.75">
      <c r="A29" s="1122"/>
      <c r="B29" s="1123"/>
      <c r="C29" s="1124"/>
    </row>
    <row r="30" spans="1:3" s="1121" customFormat="1" ht="18.75">
      <c r="A30" s="1122"/>
      <c r="B30" s="1125"/>
      <c r="C30" s="1124"/>
    </row>
    <row r="31" spans="1:3" s="1121" customFormat="1" ht="18.75">
      <c r="A31" s="1122"/>
      <c r="B31" s="1123"/>
      <c r="C31" s="1124"/>
    </row>
    <row r="32" spans="1:3" s="1121" customFormat="1" ht="18.75">
      <c r="A32" s="1122"/>
      <c r="B32" s="1123"/>
      <c r="C32" s="1124"/>
    </row>
    <row r="33" spans="1:3" s="1121" customFormat="1" ht="18.75">
      <c r="A33" s="1122"/>
      <c r="B33" s="1123"/>
      <c r="C33" s="1124"/>
    </row>
    <row r="34" spans="1:3" s="1121" customFormat="1" ht="18.75">
      <c r="A34" s="1122"/>
      <c r="B34" s="1123"/>
      <c r="C34" s="1124"/>
    </row>
    <row r="35" spans="1:3" s="1121" customFormat="1" ht="18.75">
      <c r="A35" s="1122"/>
      <c r="B35" s="1123"/>
      <c r="C35" s="1124"/>
    </row>
    <row r="36" spans="1:3" s="1121" customFormat="1" ht="18.75">
      <c r="A36" s="1122"/>
      <c r="B36" s="1123"/>
      <c r="C36" s="1124"/>
    </row>
    <row r="37" spans="1:3" s="1121" customFormat="1" ht="18.75">
      <c r="A37" s="1122"/>
      <c r="B37" s="1123"/>
      <c r="C37" s="1124"/>
    </row>
    <row r="38" spans="1:3" s="1121" customFormat="1" ht="18.75">
      <c r="A38" s="1122"/>
      <c r="B38" s="1123"/>
      <c r="C38" s="1124"/>
    </row>
  </sheetData>
  <sheetProtection/>
  <mergeCells count="9">
    <mergeCell ref="A9:C9"/>
    <mergeCell ref="A6:D6"/>
    <mergeCell ref="A10:C10"/>
    <mergeCell ref="B1:D1"/>
    <mergeCell ref="A2:D2"/>
    <mergeCell ref="A3:D3"/>
    <mergeCell ref="A4:D4"/>
    <mergeCell ref="A5:D5"/>
    <mergeCell ref="A8:C8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4">
      <selection activeCell="A19" sqref="A19"/>
    </sheetView>
  </sheetViews>
  <sheetFormatPr defaultColWidth="9.140625" defaultRowHeight="15"/>
  <cols>
    <col min="1" max="1" width="10.7109375" style="107" customWidth="1"/>
    <col min="2" max="2" width="14.8515625" style="107" customWidth="1"/>
    <col min="3" max="3" width="13.57421875" style="107" customWidth="1"/>
    <col min="4" max="4" width="16.00390625" style="107" customWidth="1"/>
    <col min="5" max="5" width="21.421875" style="107" customWidth="1"/>
    <col min="6" max="6" width="14.00390625" style="107" customWidth="1"/>
    <col min="7" max="7" width="15.140625" style="107" customWidth="1"/>
    <col min="8" max="8" width="0.2890625" style="107" customWidth="1"/>
    <col min="9" max="16384" width="9.140625" style="107" customWidth="1"/>
  </cols>
  <sheetData>
    <row r="1" spans="1:8" s="64" customFormat="1" ht="15.75" customHeight="1">
      <c r="A1" s="1585" t="s">
        <v>725</v>
      </c>
      <c r="B1" s="1585"/>
      <c r="C1" s="1585"/>
      <c r="D1" s="1585"/>
      <c r="E1" s="1585"/>
      <c r="F1" s="1585"/>
      <c r="G1" s="1585"/>
      <c r="H1" s="1585"/>
    </row>
    <row r="2" spans="1:8" s="64" customFormat="1" ht="15.75" customHeight="1">
      <c r="A2" s="1585" t="s">
        <v>892</v>
      </c>
      <c r="B2" s="1585"/>
      <c r="C2" s="1585"/>
      <c r="D2" s="1585"/>
      <c r="E2" s="1585"/>
      <c r="F2" s="1585"/>
      <c r="G2" s="1585"/>
      <c r="H2" s="1594"/>
    </row>
    <row r="3" spans="1:8" s="64" customFormat="1" ht="15.75" customHeight="1">
      <c r="A3" s="1585" t="s">
        <v>1052</v>
      </c>
      <c r="B3" s="1585"/>
      <c r="C3" s="1585"/>
      <c r="D3" s="1585"/>
      <c r="E3" s="1585"/>
      <c r="F3" s="1585"/>
      <c r="G3" s="1585"/>
      <c r="H3" s="1594"/>
    </row>
    <row r="4" spans="1:8" s="65" customFormat="1" ht="16.5" customHeight="1">
      <c r="A4" s="1586" t="s">
        <v>893</v>
      </c>
      <c r="B4" s="1586"/>
      <c r="C4" s="1586"/>
      <c r="D4" s="1586"/>
      <c r="E4" s="1586"/>
      <c r="F4" s="1586"/>
      <c r="G4" s="1586"/>
      <c r="H4" s="1594"/>
    </row>
    <row r="5" spans="1:8" s="65" customFormat="1" ht="16.5" customHeight="1">
      <c r="A5" s="1586" t="s">
        <v>956</v>
      </c>
      <c r="B5" s="1586"/>
      <c r="C5" s="1586"/>
      <c r="D5" s="1586"/>
      <c r="E5" s="1586"/>
      <c r="F5" s="1586"/>
      <c r="G5" s="1586"/>
      <c r="H5" s="1586"/>
    </row>
    <row r="8" spans="1:7" ht="18.75">
      <c r="A8" s="110"/>
      <c r="B8" s="1530" t="s">
        <v>57</v>
      </c>
      <c r="C8" s="1530"/>
      <c r="D8" s="1530"/>
      <c r="E8" s="1530"/>
      <c r="F8" s="1530"/>
      <c r="G8" s="807"/>
    </row>
    <row r="9" spans="1:7" ht="18.75">
      <c r="A9" s="1531" t="s">
        <v>894</v>
      </c>
      <c r="B9" s="1531"/>
      <c r="C9" s="1531"/>
      <c r="D9" s="1531"/>
      <c r="E9" s="1531"/>
      <c r="F9" s="1531"/>
      <c r="G9" s="1531"/>
    </row>
    <row r="10" spans="1:5" ht="18.75">
      <c r="A10" s="123"/>
      <c r="C10" s="1528" t="s">
        <v>1131</v>
      </c>
      <c r="D10" s="1593"/>
      <c r="E10" s="1593"/>
    </row>
    <row r="11" spans="1:7" ht="33" customHeight="1">
      <c r="A11" s="1541" t="s">
        <v>971</v>
      </c>
      <c r="B11" s="1541"/>
      <c r="C11" s="1541"/>
      <c r="D11" s="1541"/>
      <c r="E11" s="1541"/>
      <c r="F11" s="1541"/>
      <c r="G11" s="1541"/>
    </row>
    <row r="12" ht="15.75">
      <c r="A12" s="120"/>
    </row>
    <row r="13" spans="1:7" ht="60">
      <c r="A13" s="124"/>
      <c r="B13" s="125" t="s">
        <v>1006</v>
      </c>
      <c r="C13" s="125" t="s">
        <v>1012</v>
      </c>
      <c r="D13" s="125" t="s">
        <v>59</v>
      </c>
      <c r="E13" s="125" t="s">
        <v>1009</v>
      </c>
      <c r="F13" s="125" t="s">
        <v>62</v>
      </c>
      <c r="G13" s="125" t="s">
        <v>1010</v>
      </c>
    </row>
    <row r="14" spans="1:7" ht="15">
      <c r="A14" s="125">
        <v>1</v>
      </c>
      <c r="B14" s="125">
        <v>2</v>
      </c>
      <c r="C14" s="125">
        <v>3</v>
      </c>
      <c r="D14" s="125">
        <v>4</v>
      </c>
      <c r="E14" s="125">
        <v>5</v>
      </c>
      <c r="F14" s="125">
        <v>6</v>
      </c>
      <c r="G14" s="125">
        <v>7</v>
      </c>
    </row>
    <row r="15" spans="1:7" ht="15">
      <c r="A15" s="125"/>
      <c r="B15" s="125" t="s">
        <v>48</v>
      </c>
      <c r="C15" s="125" t="s">
        <v>48</v>
      </c>
      <c r="D15" s="125">
        <v>0</v>
      </c>
      <c r="E15" s="125" t="s">
        <v>48</v>
      </c>
      <c r="F15" s="125" t="s">
        <v>48</v>
      </c>
      <c r="G15" s="125" t="s">
        <v>48</v>
      </c>
    </row>
    <row r="16" ht="15.75">
      <c r="A16" s="120"/>
    </row>
    <row r="17" spans="1:7" ht="15.75">
      <c r="A17" s="1536" t="s">
        <v>64</v>
      </c>
      <c r="B17" s="1536"/>
      <c r="C17" s="1536"/>
      <c r="D17" s="1536"/>
      <c r="E17" s="1536"/>
      <c r="F17" s="1536"/>
      <c r="G17" s="1536"/>
    </row>
    <row r="18" spans="1:7" ht="15.75">
      <c r="A18" s="1537" t="s">
        <v>1132</v>
      </c>
      <c r="B18" s="1537"/>
      <c r="C18" s="1537"/>
      <c r="D18" s="1537"/>
      <c r="E18" s="1537"/>
      <c r="F18" s="1537"/>
      <c r="G18" s="1537"/>
    </row>
    <row r="19" ht="15.75">
      <c r="A19" s="126" t="s">
        <v>65</v>
      </c>
    </row>
    <row r="20" spans="1:7" ht="75.75" customHeight="1">
      <c r="A20" s="1588" t="s">
        <v>895</v>
      </c>
      <c r="B20" s="1588"/>
      <c r="C20" s="1588"/>
      <c r="D20" s="1590" t="s">
        <v>1013</v>
      </c>
      <c r="E20" s="1592"/>
      <c r="F20" s="1588" t="s">
        <v>1015</v>
      </c>
      <c r="G20" s="1588"/>
    </row>
    <row r="21" spans="1:7" ht="56.25" customHeight="1">
      <c r="A21" s="1588" t="s">
        <v>66</v>
      </c>
      <c r="B21" s="1588"/>
      <c r="C21" s="1588"/>
      <c r="D21" s="1590">
        <v>0</v>
      </c>
      <c r="E21" s="1591"/>
      <c r="F21" s="1590">
        <v>0</v>
      </c>
      <c r="G21" s="1591"/>
    </row>
    <row r="22" spans="1:7" ht="28.5" customHeight="1">
      <c r="A22" s="1588" t="s">
        <v>1014</v>
      </c>
      <c r="B22" s="1588"/>
      <c r="C22" s="1588"/>
      <c r="D22" s="1589">
        <v>0</v>
      </c>
      <c r="E22" s="1589"/>
      <c r="F22" s="1589">
        <v>0</v>
      </c>
      <c r="G22" s="1589"/>
    </row>
    <row r="23" spans="1:4" ht="15.75">
      <c r="A23" s="126"/>
      <c r="D23" s="127"/>
    </row>
  </sheetData>
  <sheetProtection/>
  <mergeCells count="20">
    <mergeCell ref="A1:H1"/>
    <mergeCell ref="A2:H2"/>
    <mergeCell ref="A3:H3"/>
    <mergeCell ref="A4:H4"/>
    <mergeCell ref="A5:H5"/>
    <mergeCell ref="B8:F8"/>
    <mergeCell ref="A9:G9"/>
    <mergeCell ref="A11:G11"/>
    <mergeCell ref="A17:G17"/>
    <mergeCell ref="A18:G18"/>
    <mergeCell ref="A20:C20"/>
    <mergeCell ref="D20:E20"/>
    <mergeCell ref="F20:G20"/>
    <mergeCell ref="C10:E10"/>
    <mergeCell ref="A22:C22"/>
    <mergeCell ref="D22:E22"/>
    <mergeCell ref="F22:G22"/>
    <mergeCell ref="D21:E21"/>
    <mergeCell ref="F21:G21"/>
    <mergeCell ref="A21:C21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E15" sqref="E15"/>
    </sheetView>
  </sheetViews>
  <sheetFormatPr defaultColWidth="9.140625" defaultRowHeight="15"/>
  <cols>
    <col min="3" max="3" width="16.28125" style="0" customWidth="1"/>
    <col min="5" max="5" width="17.8515625" style="0" customWidth="1"/>
    <col min="7" max="7" width="50.7109375" style="0" customWidth="1"/>
  </cols>
  <sheetData>
    <row r="1" ht="15">
      <c r="D1" t="s">
        <v>977</v>
      </c>
    </row>
    <row r="2" ht="15">
      <c r="C2" t="s">
        <v>978</v>
      </c>
    </row>
    <row r="3" ht="15">
      <c r="C3" t="s">
        <v>991</v>
      </c>
    </row>
    <row r="4" ht="15">
      <c r="C4" t="s">
        <v>979</v>
      </c>
    </row>
    <row r="5" ht="15">
      <c r="C5" t="s">
        <v>992</v>
      </c>
    </row>
    <row r="7" ht="15">
      <c r="C7" t="s">
        <v>980</v>
      </c>
    </row>
    <row r="9" ht="15">
      <c r="A9" t="s">
        <v>981</v>
      </c>
    </row>
    <row r="10" ht="15">
      <c r="A10" t="s">
        <v>982</v>
      </c>
    </row>
    <row r="11" ht="15">
      <c r="C11" t="s">
        <v>983</v>
      </c>
    </row>
    <row r="14" spans="1:20" ht="25.5" customHeight="1">
      <c r="A14" s="1565" t="s">
        <v>984</v>
      </c>
      <c r="B14" s="1565"/>
      <c r="C14" s="1565"/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/>
      <c r="P14" s="1565"/>
      <c r="Q14" s="1565"/>
      <c r="R14" s="1565"/>
      <c r="S14" s="1565"/>
      <c r="T14" s="1565"/>
    </row>
    <row r="17" ht="15">
      <c r="F17" t="s">
        <v>435</v>
      </c>
    </row>
    <row r="18" spans="1:7" ht="45">
      <c r="A18" s="1135"/>
      <c r="B18" s="1135" t="s">
        <v>45</v>
      </c>
      <c r="C18" s="1136" t="s">
        <v>985</v>
      </c>
      <c r="D18" s="1135" t="s">
        <v>144</v>
      </c>
      <c r="E18" s="1135" t="s">
        <v>986</v>
      </c>
      <c r="F18" s="1135"/>
      <c r="G18" s="1135"/>
    </row>
    <row r="19" spans="1:7" ht="30">
      <c r="A19" s="1135"/>
      <c r="B19" s="1135"/>
      <c r="C19" s="1135"/>
      <c r="D19" s="1135"/>
      <c r="E19" s="1136" t="s">
        <v>987</v>
      </c>
      <c r="F19" s="1135" t="s">
        <v>988</v>
      </c>
      <c r="G19" s="1135"/>
    </row>
    <row r="20" spans="1:7" ht="15">
      <c r="A20" s="1135"/>
      <c r="B20" s="1135"/>
      <c r="C20" s="1135"/>
      <c r="D20" s="1135"/>
      <c r="E20" s="1135"/>
      <c r="F20" s="1135"/>
      <c r="G20" s="1135"/>
    </row>
    <row r="21" spans="1:7" ht="41.25" customHeight="1">
      <c r="A21" s="1135"/>
      <c r="B21" s="1135">
        <v>1</v>
      </c>
      <c r="C21" s="1136" t="s">
        <v>989</v>
      </c>
      <c r="D21" s="1137">
        <v>60692</v>
      </c>
      <c r="E21" s="1137">
        <v>50347</v>
      </c>
      <c r="F21" s="1137">
        <v>10345</v>
      </c>
      <c r="G21" s="1135"/>
    </row>
    <row r="22" spans="1:7" ht="15">
      <c r="A22" s="1135"/>
      <c r="B22" s="1135"/>
      <c r="C22" s="1135" t="s">
        <v>990</v>
      </c>
      <c r="D22" s="1137">
        <v>60692</v>
      </c>
      <c r="E22" s="1137">
        <v>50347</v>
      </c>
      <c r="F22" s="1137">
        <v>10345</v>
      </c>
      <c r="G22" s="1135"/>
    </row>
  </sheetData>
  <sheetProtection/>
  <mergeCells count="1">
    <mergeCell ref="A14:T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C6" sqref="C6:G6"/>
    </sheetView>
  </sheetViews>
  <sheetFormatPr defaultColWidth="9.140625" defaultRowHeight="15"/>
  <cols>
    <col min="3" max="3" width="20.8515625" style="0" customWidth="1"/>
    <col min="4" max="4" width="12.8515625" style="0" customWidth="1"/>
    <col min="5" max="5" width="11.00390625" style="0" customWidth="1"/>
    <col min="6" max="6" width="15.57421875" style="0" customWidth="1"/>
    <col min="7" max="7" width="26.28125" style="0" customWidth="1"/>
  </cols>
  <sheetData>
    <row r="1" spans="3:7" ht="15.75">
      <c r="C1" s="1147"/>
      <c r="D1" s="1604" t="s">
        <v>977</v>
      </c>
      <c r="E1" s="1604"/>
      <c r="F1" s="1604"/>
      <c r="G1" s="1604"/>
    </row>
    <row r="2" spans="1:7" ht="18.75">
      <c r="A2" s="1148"/>
      <c r="B2" s="1148"/>
      <c r="C2" s="1525" t="s">
        <v>978</v>
      </c>
      <c r="D2" s="1525"/>
      <c r="E2" s="1525"/>
      <c r="F2" s="1525"/>
      <c r="G2" s="1525"/>
    </row>
    <row r="3" spans="1:7" ht="18.75">
      <c r="A3" s="1148"/>
      <c r="B3" s="1148"/>
      <c r="C3" s="1525" t="s">
        <v>1053</v>
      </c>
      <c r="D3" s="1525"/>
      <c r="E3" s="1525"/>
      <c r="F3" s="1525"/>
      <c r="G3" s="1525"/>
    </row>
    <row r="4" spans="1:7" ht="18.75">
      <c r="A4" s="1148"/>
      <c r="B4" s="1148"/>
      <c r="C4" s="1527" t="s">
        <v>979</v>
      </c>
      <c r="D4" s="1527"/>
      <c r="E4" s="1527"/>
      <c r="F4" s="1527"/>
      <c r="G4" s="1527"/>
    </row>
    <row r="5" spans="1:7" ht="18.75">
      <c r="A5" s="1148"/>
      <c r="B5" s="1148"/>
      <c r="C5" s="1527" t="s">
        <v>1134</v>
      </c>
      <c r="D5" s="1527"/>
      <c r="E5" s="1527"/>
      <c r="F5" s="1527"/>
      <c r="G5" s="1527"/>
    </row>
    <row r="6" spans="1:7" ht="18.75">
      <c r="A6" s="1148"/>
      <c r="B6" s="1148"/>
      <c r="C6" s="1604"/>
      <c r="D6" s="1604"/>
      <c r="E6" s="1604"/>
      <c r="F6" s="1604"/>
      <c r="G6" s="1604"/>
    </row>
    <row r="7" spans="1:7" ht="18.75">
      <c r="A7" s="1148"/>
      <c r="B7" s="1148"/>
      <c r="C7" s="1603" t="s">
        <v>980</v>
      </c>
      <c r="D7" s="1603"/>
      <c r="E7" s="1603"/>
      <c r="F7" s="1603"/>
      <c r="G7" s="1148"/>
    </row>
    <row r="8" spans="1:7" ht="18.75">
      <c r="A8" s="1148"/>
      <c r="B8" s="1148"/>
      <c r="C8" s="1149"/>
      <c r="D8" s="1149"/>
      <c r="E8" s="1149"/>
      <c r="F8" s="1149"/>
      <c r="G8" s="1148"/>
    </row>
    <row r="9" spans="1:7" ht="18.75">
      <c r="A9" s="1595" t="s">
        <v>981</v>
      </c>
      <c r="B9" s="1595"/>
      <c r="C9" s="1595"/>
      <c r="D9" s="1595"/>
      <c r="E9" s="1595"/>
      <c r="F9" s="1595"/>
      <c r="G9" s="1595"/>
    </row>
    <row r="10" spans="1:7" ht="18.75">
      <c r="A10" s="1595" t="s">
        <v>1133</v>
      </c>
      <c r="B10" s="1595"/>
      <c r="C10" s="1595"/>
      <c r="D10" s="1595"/>
      <c r="E10" s="1595"/>
      <c r="F10" s="1595"/>
      <c r="G10" s="1595"/>
    </row>
    <row r="11" spans="1:7" ht="18.75">
      <c r="A11" s="1148"/>
      <c r="B11" s="1148"/>
      <c r="C11" s="1596" t="s">
        <v>983</v>
      </c>
      <c r="D11" s="1596"/>
      <c r="E11" s="1596"/>
      <c r="F11" s="1596"/>
      <c r="G11" s="1148"/>
    </row>
    <row r="12" spans="1:7" ht="18.75">
      <c r="A12" s="1148"/>
      <c r="B12" s="1148"/>
      <c r="C12" s="1149"/>
      <c r="D12" s="1149"/>
      <c r="E12" s="1149"/>
      <c r="F12" s="1149"/>
      <c r="G12" s="1148"/>
    </row>
    <row r="13" spans="1:7" ht="18.75">
      <c r="A13" s="1148"/>
      <c r="B13" s="1148"/>
      <c r="C13" s="1149"/>
      <c r="D13" s="1149"/>
      <c r="E13" s="1149"/>
      <c r="F13" s="1150"/>
      <c r="G13" s="1148"/>
    </row>
    <row r="14" spans="1:7" ht="15">
      <c r="A14" s="1597" t="s">
        <v>984</v>
      </c>
      <c r="B14" s="1597"/>
      <c r="C14" s="1597"/>
      <c r="D14" s="1597"/>
      <c r="E14" s="1597"/>
      <c r="F14" s="1597"/>
      <c r="G14" s="1597"/>
    </row>
    <row r="15" spans="1:7" ht="45.75" customHeight="1">
      <c r="A15" s="1565"/>
      <c r="B15" s="1565"/>
      <c r="C15" s="1565"/>
      <c r="D15" s="1565"/>
      <c r="E15" s="1565"/>
      <c r="F15" s="1565"/>
      <c r="G15" s="1565"/>
    </row>
    <row r="16" spans="1:7" ht="18.75">
      <c r="A16" s="1148"/>
      <c r="B16" s="1148"/>
      <c r="C16" s="1151"/>
      <c r="D16" s="1151"/>
      <c r="E16" s="1151"/>
      <c r="F16" s="1150"/>
      <c r="G16" s="1148"/>
    </row>
    <row r="17" spans="1:7" ht="18.75">
      <c r="A17" s="1148"/>
      <c r="B17" s="1148"/>
      <c r="C17" s="1148"/>
      <c r="D17" s="1148"/>
      <c r="E17" s="1148"/>
      <c r="F17" s="1152" t="s">
        <v>435</v>
      </c>
      <c r="G17" s="1148"/>
    </row>
    <row r="18" spans="1:7" ht="18.75">
      <c r="A18" s="1148"/>
      <c r="B18" s="1598" t="s">
        <v>45</v>
      </c>
      <c r="C18" s="1598" t="s">
        <v>985</v>
      </c>
      <c r="D18" s="1598" t="s">
        <v>144</v>
      </c>
      <c r="E18" s="1601" t="s">
        <v>986</v>
      </c>
      <c r="F18" s="1602"/>
      <c r="G18" s="1148"/>
    </row>
    <row r="19" spans="1:7" ht="18.75">
      <c r="A19" s="1148"/>
      <c r="B19" s="1599"/>
      <c r="C19" s="1599"/>
      <c r="D19" s="1599"/>
      <c r="E19" s="1598" t="s">
        <v>987</v>
      </c>
      <c r="F19" s="1598" t="s">
        <v>988</v>
      </c>
      <c r="G19" s="1148"/>
    </row>
    <row r="20" spans="1:7" ht="47.25" customHeight="1">
      <c r="A20" s="1148"/>
      <c r="B20" s="1600"/>
      <c r="C20" s="1600"/>
      <c r="D20" s="1600"/>
      <c r="E20" s="1600"/>
      <c r="F20" s="1600"/>
      <c r="G20" s="1148"/>
    </row>
    <row r="21" spans="1:7" ht="78.75">
      <c r="A21" s="1148"/>
      <c r="B21" s="811">
        <v>1</v>
      </c>
      <c r="C21" s="1153" t="s">
        <v>989</v>
      </c>
      <c r="D21" s="1154">
        <f>F21+E21</f>
        <v>60692</v>
      </c>
      <c r="E21" s="1154">
        <v>50347</v>
      </c>
      <c r="F21" s="1154">
        <v>10345</v>
      </c>
      <c r="G21" s="1148"/>
    </row>
    <row r="22" spans="1:7" ht="72.75" customHeight="1">
      <c r="A22" s="1148"/>
      <c r="B22" s="1155"/>
      <c r="C22" s="1156" t="s">
        <v>990</v>
      </c>
      <c r="D22" s="1157">
        <f>D21</f>
        <v>60692</v>
      </c>
      <c r="E22" s="1157">
        <f>E21</f>
        <v>50347</v>
      </c>
      <c r="F22" s="1157">
        <f>SUM(F21:F21)</f>
        <v>10345</v>
      </c>
      <c r="G22" s="1148"/>
    </row>
  </sheetData>
  <sheetProtection/>
  <mergeCells count="17">
    <mergeCell ref="C7:F7"/>
    <mergeCell ref="A9:G9"/>
    <mergeCell ref="D1:G1"/>
    <mergeCell ref="C2:G2"/>
    <mergeCell ref="C3:G3"/>
    <mergeCell ref="C4:G4"/>
    <mergeCell ref="C5:G5"/>
    <mergeCell ref="C6:G6"/>
    <mergeCell ref="A10:G10"/>
    <mergeCell ref="C11:F11"/>
    <mergeCell ref="A14:G15"/>
    <mergeCell ref="B18:B20"/>
    <mergeCell ref="C18:C20"/>
    <mergeCell ref="D18:D20"/>
    <mergeCell ref="E18:F18"/>
    <mergeCell ref="E19:E20"/>
    <mergeCell ref="F19:F20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56.7109375" style="0" customWidth="1"/>
    <col min="2" max="2" width="12.57421875" style="0" customWidth="1"/>
    <col min="7" max="7" width="11.7109375" style="0" customWidth="1"/>
    <col min="9" max="9" width="27.28125" style="0" customWidth="1"/>
    <col min="10" max="10" width="18.00390625" style="0" hidden="1" customWidth="1"/>
  </cols>
  <sheetData>
    <row r="1" spans="1:11" ht="15">
      <c r="A1" s="1158"/>
      <c r="B1" s="1161" t="s">
        <v>1138</v>
      </c>
      <c r="C1" s="1158"/>
      <c r="D1" s="1158"/>
      <c r="E1" s="1188"/>
      <c r="F1" s="1188"/>
      <c r="G1" s="1188"/>
      <c r="H1" s="1189"/>
      <c r="I1" s="1189"/>
      <c r="J1" s="1189"/>
      <c r="K1" s="1189"/>
    </row>
    <row r="2" spans="1:11" ht="15">
      <c r="A2" s="1158"/>
      <c r="B2" s="1605" t="s">
        <v>1137</v>
      </c>
      <c r="C2" s="1605"/>
      <c r="D2" s="1605"/>
      <c r="E2" s="1605"/>
      <c r="F2" s="1605"/>
      <c r="G2" s="1605"/>
      <c r="H2" s="1605"/>
      <c r="I2" s="1605"/>
      <c r="J2" s="1189"/>
      <c r="K2" s="1189"/>
    </row>
    <row r="3" spans="1:11" ht="15">
      <c r="A3" s="1158"/>
      <c r="B3" s="1605" t="s">
        <v>1135</v>
      </c>
      <c r="C3" s="1605"/>
      <c r="D3" s="1605"/>
      <c r="E3" s="1605"/>
      <c r="F3" s="1605"/>
      <c r="G3" s="1605"/>
      <c r="H3" s="1605"/>
      <c r="I3" s="1605"/>
      <c r="J3" s="1189"/>
      <c r="K3" s="1189"/>
    </row>
    <row r="4" spans="1:11" ht="15">
      <c r="A4" s="1162" t="s">
        <v>1016</v>
      </c>
      <c r="B4" s="1605" t="s">
        <v>1136</v>
      </c>
      <c r="C4" s="1605"/>
      <c r="D4" s="1605"/>
      <c r="E4" s="1605"/>
      <c r="F4" s="1605"/>
      <c r="G4" s="1605"/>
      <c r="H4" s="1605"/>
      <c r="I4" s="1605"/>
      <c r="J4" s="1189"/>
      <c r="K4" s="1189"/>
    </row>
    <row r="5" spans="1:11" ht="15">
      <c r="A5" s="1158"/>
      <c r="B5" s="1161" t="s">
        <v>1139</v>
      </c>
      <c r="C5" s="1158"/>
      <c r="D5" s="1158"/>
      <c r="E5" s="1188"/>
      <c r="F5" s="1188"/>
      <c r="G5" s="1188"/>
      <c r="H5" s="1189"/>
      <c r="I5" s="1189"/>
      <c r="J5" s="1189"/>
      <c r="K5" s="1189"/>
    </row>
    <row r="6" spans="1:11" ht="15">
      <c r="A6" s="1158"/>
      <c r="B6" s="1160" t="s">
        <v>1140</v>
      </c>
      <c r="C6" s="1158"/>
      <c r="D6" s="1158"/>
      <c r="E6" s="1188"/>
      <c r="F6" s="1188"/>
      <c r="G6" s="1188"/>
      <c r="H6" s="1189"/>
      <c r="I6" s="1189"/>
      <c r="J6" s="1189"/>
      <c r="K6" s="1189"/>
    </row>
    <row r="7" spans="1:11" ht="15">
      <c r="A7" s="1158"/>
      <c r="B7" s="1159" t="s">
        <v>1141</v>
      </c>
      <c r="C7" s="1158"/>
      <c r="D7" s="1158"/>
      <c r="E7" s="1188"/>
      <c r="F7" s="1188"/>
      <c r="G7" s="1188"/>
      <c r="H7" s="1189"/>
      <c r="I7" s="1189"/>
      <c r="J7" s="1189"/>
      <c r="K7" s="1189"/>
    </row>
    <row r="8" spans="1:11" ht="15">
      <c r="A8" s="1163" t="s">
        <v>1016</v>
      </c>
      <c r="B8" s="1163" t="s">
        <v>1016</v>
      </c>
      <c r="C8" s="1166" t="s">
        <v>1016</v>
      </c>
      <c r="D8" s="1166" t="s">
        <v>1016</v>
      </c>
      <c r="E8" s="1607"/>
      <c r="F8" s="1608"/>
      <c r="G8" s="1608"/>
      <c r="H8" s="1189"/>
      <c r="I8" s="1189"/>
      <c r="J8" s="1189"/>
      <c r="K8" s="1189"/>
    </row>
    <row r="9" spans="1:7" ht="15">
      <c r="A9" s="1609" t="s">
        <v>1016</v>
      </c>
      <c r="B9" s="1609"/>
      <c r="C9" s="1609"/>
      <c r="D9" s="1609"/>
      <c r="E9" s="1609"/>
      <c r="F9" s="1609"/>
      <c r="G9" s="1609"/>
    </row>
    <row r="10" spans="1:7" ht="68.25" customHeight="1">
      <c r="A10" s="1610" t="s">
        <v>1054</v>
      </c>
      <c r="B10" s="1610"/>
      <c r="C10" s="1610"/>
      <c r="D10" s="1610"/>
      <c r="E10" s="1610"/>
      <c r="F10" s="1610"/>
      <c r="G10" s="1610"/>
    </row>
    <row r="11" spans="1:7" ht="15">
      <c r="A11" s="1611" t="s">
        <v>1017</v>
      </c>
      <c r="B11" s="1611"/>
      <c r="C11" s="1611"/>
      <c r="D11" s="1611"/>
      <c r="E11" s="1611"/>
      <c r="F11" s="1611"/>
      <c r="G11" s="1611"/>
    </row>
    <row r="12" spans="1:7" ht="31.5">
      <c r="A12" s="1184" t="s">
        <v>1018</v>
      </c>
      <c r="B12" s="1184" t="s">
        <v>196</v>
      </c>
      <c r="C12" s="1185" t="s">
        <v>141</v>
      </c>
      <c r="D12" s="1185" t="s">
        <v>1019</v>
      </c>
      <c r="E12" s="1184" t="s">
        <v>1020</v>
      </c>
      <c r="F12" s="1184" t="s">
        <v>1021</v>
      </c>
      <c r="G12" s="1184" t="s">
        <v>1022</v>
      </c>
    </row>
    <row r="13" spans="1:7" ht="15">
      <c r="A13" s="1612" t="s">
        <v>1023</v>
      </c>
      <c r="B13" s="1612"/>
      <c r="C13" s="1612"/>
      <c r="D13" s="1612"/>
      <c r="E13" s="1175">
        <v>59521</v>
      </c>
      <c r="F13" s="1175">
        <v>0</v>
      </c>
      <c r="G13" s="1175">
        <v>0</v>
      </c>
    </row>
    <row r="14" spans="1:7" ht="48.75" customHeight="1" hidden="1">
      <c r="A14" s="1606"/>
      <c r="B14" s="1606"/>
      <c r="C14" s="1606"/>
      <c r="D14" s="1606"/>
      <c r="E14" s="1176"/>
      <c r="F14" s="1176"/>
      <c r="G14" s="1176"/>
    </row>
    <row r="15" spans="1:7" ht="15" hidden="1">
      <c r="A15" s="1177"/>
      <c r="B15" s="1178"/>
      <c r="C15" s="1179"/>
      <c r="D15" s="1179"/>
      <c r="E15" s="1180"/>
      <c r="F15" s="1180"/>
      <c r="G15" s="1180"/>
    </row>
    <row r="16" spans="1:7" ht="108.75" customHeight="1" hidden="1">
      <c r="A16" s="1170"/>
      <c r="B16" s="1172"/>
      <c r="C16" s="1174"/>
      <c r="D16" s="1174"/>
      <c r="E16" s="1173"/>
      <c r="F16" s="1173"/>
      <c r="G16" s="1173"/>
    </row>
    <row r="17" spans="1:7" ht="39" customHeight="1">
      <c r="A17" s="1606" t="s">
        <v>1055</v>
      </c>
      <c r="B17" s="1606"/>
      <c r="C17" s="1606"/>
      <c r="D17" s="1606"/>
      <c r="E17" s="1176">
        <v>59521</v>
      </c>
      <c r="F17" s="1176">
        <v>0</v>
      </c>
      <c r="G17" s="1176">
        <v>0</v>
      </c>
    </row>
    <row r="18" spans="1:7" ht="48" customHeight="1">
      <c r="A18" s="270" t="s">
        <v>993</v>
      </c>
      <c r="B18" s="1178" t="s">
        <v>1037</v>
      </c>
      <c r="C18" s="1181" t="s">
        <v>1016</v>
      </c>
      <c r="D18" s="1181" t="s">
        <v>1016</v>
      </c>
      <c r="E18" s="1180">
        <v>59521</v>
      </c>
      <c r="F18" s="1180">
        <v>0</v>
      </c>
      <c r="G18" s="1180">
        <v>0</v>
      </c>
    </row>
    <row r="19" spans="1:7" ht="50.25" customHeight="1" hidden="1">
      <c r="A19" s="271" t="s">
        <v>698</v>
      </c>
      <c r="B19" s="1172" t="s">
        <v>1038</v>
      </c>
      <c r="C19" s="1174" t="s">
        <v>147</v>
      </c>
      <c r="D19" s="1174" t="s">
        <v>994</v>
      </c>
      <c r="E19" s="1165">
        <v>51136</v>
      </c>
      <c r="F19" s="1165">
        <v>0</v>
      </c>
      <c r="G19" s="1165">
        <v>0</v>
      </c>
    </row>
    <row r="20" spans="1:7" ht="37.5" customHeight="1">
      <c r="A20" s="265" t="s">
        <v>995</v>
      </c>
      <c r="B20" s="1172" t="s">
        <v>1039</v>
      </c>
      <c r="C20" s="1174" t="s">
        <v>147</v>
      </c>
      <c r="D20" s="1174" t="s">
        <v>994</v>
      </c>
      <c r="E20" s="1165">
        <v>59521</v>
      </c>
      <c r="F20" s="1165">
        <v>0</v>
      </c>
      <c r="G20" s="1165">
        <v>0</v>
      </c>
    </row>
    <row r="21" spans="1:7" ht="50.25" customHeight="1">
      <c r="A21" s="266" t="s">
        <v>997</v>
      </c>
      <c r="B21" s="1187" t="s">
        <v>1039</v>
      </c>
      <c r="C21" s="1354" t="s">
        <v>147</v>
      </c>
      <c r="D21" s="1354" t="s">
        <v>994</v>
      </c>
      <c r="E21" s="1355">
        <v>59521</v>
      </c>
      <c r="F21" s="1186">
        <v>0</v>
      </c>
      <c r="G21" s="1186">
        <v>0</v>
      </c>
    </row>
    <row r="22" spans="1:7" ht="96" customHeight="1" hidden="1">
      <c r="A22" s="1171" t="s">
        <v>858</v>
      </c>
      <c r="B22" s="1168" t="s">
        <v>1024</v>
      </c>
      <c r="C22" s="1167" t="s">
        <v>147</v>
      </c>
      <c r="D22" s="1167" t="s">
        <v>163</v>
      </c>
      <c r="E22" s="1169">
        <v>51136</v>
      </c>
      <c r="F22" s="1169"/>
      <c r="G22" s="1169"/>
    </row>
    <row r="23" spans="1:7" ht="93.75" customHeight="1" hidden="1">
      <c r="A23" s="1171" t="s">
        <v>858</v>
      </c>
      <c r="B23" s="1168" t="s">
        <v>790</v>
      </c>
      <c r="C23" s="1167" t="s">
        <v>147</v>
      </c>
      <c r="D23" s="1167" t="s">
        <v>163</v>
      </c>
      <c r="E23" s="1169">
        <v>102272</v>
      </c>
      <c r="F23" s="1169"/>
      <c r="G23" s="1169"/>
    </row>
    <row r="24" spans="1:7" ht="60" hidden="1">
      <c r="A24" s="1171" t="s">
        <v>1025</v>
      </c>
      <c r="B24" s="1168" t="s">
        <v>1026</v>
      </c>
      <c r="C24" s="1167" t="s">
        <v>153</v>
      </c>
      <c r="D24" s="1167" t="s">
        <v>176</v>
      </c>
      <c r="E24" s="1169">
        <v>329100</v>
      </c>
      <c r="F24" s="1169"/>
      <c r="G24" s="1169"/>
    </row>
    <row r="25" spans="1:7" ht="63" customHeight="1" hidden="1">
      <c r="A25" s="1171" t="s">
        <v>1027</v>
      </c>
      <c r="B25" s="1168" t="s">
        <v>1028</v>
      </c>
      <c r="C25" s="1167" t="s">
        <v>153</v>
      </c>
      <c r="D25" s="1167" t="s">
        <v>176</v>
      </c>
      <c r="E25" s="1169">
        <v>141043</v>
      </c>
      <c r="F25" s="1169"/>
      <c r="G25" s="1169"/>
    </row>
    <row r="26" spans="1:7" ht="44.25" customHeight="1" hidden="1">
      <c r="A26" s="1171" t="s">
        <v>1029</v>
      </c>
      <c r="B26" s="1168" t="s">
        <v>1030</v>
      </c>
      <c r="C26" s="1167" t="s">
        <v>178</v>
      </c>
      <c r="D26" s="1167" t="s">
        <v>147</v>
      </c>
      <c r="E26" s="1169">
        <v>23759</v>
      </c>
      <c r="F26" s="1169"/>
      <c r="G26" s="1169"/>
    </row>
    <row r="27" spans="1:7" ht="42" customHeight="1" hidden="1">
      <c r="A27" s="1171" t="s">
        <v>1031</v>
      </c>
      <c r="B27" s="1168" t="s">
        <v>1032</v>
      </c>
      <c r="C27" s="1167" t="s">
        <v>178</v>
      </c>
      <c r="D27" s="1167" t="s">
        <v>148</v>
      </c>
      <c r="E27" s="1169">
        <v>280000</v>
      </c>
      <c r="F27" s="1169"/>
      <c r="G27" s="1169"/>
    </row>
    <row r="28" spans="1:7" ht="116.25" customHeight="1" hidden="1">
      <c r="A28" s="1183" t="s">
        <v>855</v>
      </c>
      <c r="B28" s="1178" t="s">
        <v>1033</v>
      </c>
      <c r="C28" s="1182" t="s">
        <v>1016</v>
      </c>
      <c r="D28" s="1182" t="s">
        <v>1016</v>
      </c>
      <c r="E28" s="1180">
        <v>1036136</v>
      </c>
      <c r="F28" s="1180">
        <v>0</v>
      </c>
      <c r="G28" s="1180">
        <v>0</v>
      </c>
    </row>
    <row r="29" spans="1:7" ht="50.25" customHeight="1" hidden="1">
      <c r="A29" s="1171" t="s">
        <v>858</v>
      </c>
      <c r="B29" s="1168" t="s">
        <v>1034</v>
      </c>
      <c r="C29" s="1167" t="s">
        <v>147</v>
      </c>
      <c r="D29" s="1167" t="s">
        <v>163</v>
      </c>
      <c r="E29" s="1169">
        <v>51136</v>
      </c>
      <c r="F29" s="1164"/>
      <c r="G29" s="1164"/>
    </row>
    <row r="30" spans="1:7" ht="79.5" customHeight="1" hidden="1">
      <c r="A30" s="1171" t="s">
        <v>1035</v>
      </c>
      <c r="B30" s="1168" t="s">
        <v>1036</v>
      </c>
      <c r="C30" s="1167" t="s">
        <v>153</v>
      </c>
      <c r="D30" s="1167" t="s">
        <v>171</v>
      </c>
      <c r="E30" s="1169">
        <v>985000</v>
      </c>
      <c r="F30" s="1164"/>
      <c r="G30" s="1164"/>
    </row>
  </sheetData>
  <sheetProtection/>
  <mergeCells count="10">
    <mergeCell ref="B3:I3"/>
    <mergeCell ref="B4:I4"/>
    <mergeCell ref="B2:I2"/>
    <mergeCell ref="A17:D17"/>
    <mergeCell ref="E8:G8"/>
    <mergeCell ref="A9:G9"/>
    <mergeCell ref="A10:G10"/>
    <mergeCell ref="A11:G11"/>
    <mergeCell ref="A13:D13"/>
    <mergeCell ref="A14:D14"/>
  </mergeCells>
  <printOptions/>
  <pageMargins left="0.7" right="0.7" top="0.75" bottom="0.75" header="0.3" footer="0.3"/>
  <pageSetup horizontalDpi="600" verticalDpi="600" orientation="portrait" paperSize="9" scale="56" r:id="rId1"/>
  <colBreaks count="1" manualBreakCount="1">
    <brk id="9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88" zoomScaleNormal="75" zoomScaleSheetLayoutView="88" zoomScalePageLayoutView="0" workbookViewId="0" topLeftCell="A1">
      <selection activeCell="D26" sqref="D26"/>
    </sheetView>
  </sheetViews>
  <sheetFormatPr defaultColWidth="9.140625" defaultRowHeight="15"/>
  <cols>
    <col min="1" max="1" width="35.57421875" style="84" customWidth="1"/>
    <col min="2" max="2" width="57.57421875" style="85" customWidth="1"/>
    <col min="3" max="3" width="12.7109375" style="85" customWidth="1"/>
    <col min="4" max="4" width="12.421875" style="86" customWidth="1"/>
    <col min="5" max="16384" width="9.140625" style="83" customWidth="1"/>
  </cols>
  <sheetData>
    <row r="1" spans="2:4" s="73" customFormat="1" ht="15">
      <c r="B1" s="1481" t="s">
        <v>12</v>
      </c>
      <c r="C1" s="1481"/>
      <c r="D1" s="1482"/>
    </row>
    <row r="2" spans="1:7" s="64" customFormat="1" ht="15.75" customHeight="1">
      <c r="A2" s="1483" t="s">
        <v>409</v>
      </c>
      <c r="B2" s="1483"/>
      <c r="C2" s="1483"/>
      <c r="D2" s="1483"/>
      <c r="E2" s="76"/>
      <c r="F2" s="76"/>
      <c r="G2" s="76"/>
    </row>
    <row r="3" spans="1:7" s="64" customFormat="1" ht="15.75" customHeight="1">
      <c r="A3" s="1483" t="s">
        <v>417</v>
      </c>
      <c r="B3" s="1483"/>
      <c r="C3" s="1483"/>
      <c r="D3" s="1483"/>
      <c r="E3" s="76"/>
      <c r="F3" s="76"/>
      <c r="G3" s="76"/>
    </row>
    <row r="4" spans="1:7" s="65" customFormat="1" ht="16.5" customHeight="1">
      <c r="A4" s="1479" t="s">
        <v>410</v>
      </c>
      <c r="B4" s="1479"/>
      <c r="C4" s="1479"/>
      <c r="D4" s="1479"/>
      <c r="E4" s="77"/>
      <c r="F4" s="77"/>
      <c r="G4" s="77"/>
    </row>
    <row r="5" spans="1:7" s="65" customFormat="1" ht="16.5" customHeight="1">
      <c r="A5" s="1479" t="s">
        <v>355</v>
      </c>
      <c r="B5" s="1479"/>
      <c r="C5" s="1479"/>
      <c r="D5" s="1479"/>
      <c r="E5" s="77"/>
      <c r="F5" s="77"/>
      <c r="G5" s="77"/>
    </row>
    <row r="6" spans="1:4" s="75" customFormat="1" ht="15.75">
      <c r="A6" s="72"/>
      <c r="B6" s="79"/>
      <c r="C6" s="79"/>
      <c r="D6" s="79"/>
    </row>
    <row r="7" spans="1:4" s="75" customFormat="1" ht="15.75">
      <c r="A7" s="72"/>
      <c r="B7" s="81"/>
      <c r="C7" s="81"/>
      <c r="D7" s="74"/>
    </row>
    <row r="8" spans="1:4" s="75" customFormat="1" ht="15.75">
      <c r="A8" s="1480" t="s">
        <v>13</v>
      </c>
      <c r="B8" s="1480"/>
      <c r="C8" s="1480"/>
      <c r="D8" s="1480"/>
    </row>
    <row r="9" spans="1:4" s="75" customFormat="1" ht="15.75">
      <c r="A9" s="1480" t="s">
        <v>363</v>
      </c>
      <c r="B9" s="1480"/>
      <c r="C9" s="1480"/>
      <c r="D9" s="1480"/>
    </row>
    <row r="10" spans="1:4" s="75" customFormat="1" ht="15.75">
      <c r="A10" s="72"/>
      <c r="B10" s="82"/>
      <c r="C10" s="82"/>
      <c r="D10" s="74"/>
    </row>
    <row r="11" spans="1:4" s="75" customFormat="1" ht="15.75">
      <c r="A11" s="72"/>
      <c r="D11" s="74" t="s">
        <v>256</v>
      </c>
    </row>
    <row r="12" spans="1:4" s="91" customFormat="1" ht="42" customHeight="1">
      <c r="A12" s="89" t="s">
        <v>129</v>
      </c>
      <c r="B12" s="89" t="s">
        <v>197</v>
      </c>
      <c r="C12" s="90" t="s">
        <v>254</v>
      </c>
      <c r="D12" s="90" t="s">
        <v>253</v>
      </c>
    </row>
    <row r="13" spans="1:4" s="91" customFormat="1" ht="56.25">
      <c r="A13" s="92" t="s">
        <v>14</v>
      </c>
      <c r="B13" s="93" t="s">
        <v>15</v>
      </c>
      <c r="C13" s="94">
        <f>C14+C19</f>
        <v>0</v>
      </c>
      <c r="D13" s="94">
        <f>D14+D19</f>
        <v>0</v>
      </c>
    </row>
    <row r="14" spans="1:4" s="91" customFormat="1" ht="37.5" hidden="1">
      <c r="A14" s="95" t="s">
        <v>16</v>
      </c>
      <c r="B14" s="96" t="s">
        <v>17</v>
      </c>
      <c r="C14" s="94">
        <f>+C15+C17</f>
        <v>0</v>
      </c>
      <c r="D14" s="94">
        <f>+D15+D17</f>
        <v>0</v>
      </c>
    </row>
    <row r="15" spans="1:4" s="91" customFormat="1" ht="56.25" hidden="1">
      <c r="A15" s="97" t="s">
        <v>18</v>
      </c>
      <c r="B15" s="98" t="s">
        <v>19</v>
      </c>
      <c r="C15" s="94">
        <f>C16</f>
        <v>0</v>
      </c>
      <c r="D15" s="94">
        <f>D16</f>
        <v>0</v>
      </c>
    </row>
    <row r="16" spans="1:4" s="91" customFormat="1" ht="72" customHeight="1" hidden="1">
      <c r="A16" s="97" t="s">
        <v>36</v>
      </c>
      <c r="B16" s="98" t="s">
        <v>37</v>
      </c>
      <c r="C16" s="99"/>
      <c r="D16" s="99"/>
    </row>
    <row r="17" spans="1:4" s="91" customFormat="1" ht="75" hidden="1">
      <c r="A17" s="97" t="s">
        <v>20</v>
      </c>
      <c r="B17" s="98" t="s">
        <v>21</v>
      </c>
      <c r="C17" s="94">
        <f>C18</f>
        <v>0</v>
      </c>
      <c r="D17" s="94">
        <f>D18</f>
        <v>0</v>
      </c>
    </row>
    <row r="18" spans="1:4" s="91" customFormat="1" ht="74.25" customHeight="1" hidden="1">
      <c r="A18" s="97" t="s">
        <v>38</v>
      </c>
      <c r="B18" s="98" t="s">
        <v>39</v>
      </c>
      <c r="C18" s="99">
        <v>0</v>
      </c>
      <c r="D18" s="99">
        <v>0</v>
      </c>
    </row>
    <row r="19" spans="1:4" s="91" customFormat="1" ht="37.5">
      <c r="A19" s="95" t="s">
        <v>22</v>
      </c>
      <c r="B19" s="96" t="s">
        <v>23</v>
      </c>
      <c r="C19" s="94">
        <f>C20+C24</f>
        <v>0</v>
      </c>
      <c r="D19" s="94">
        <f>D20+D24</f>
        <v>0</v>
      </c>
    </row>
    <row r="20" spans="1:4" s="91" customFormat="1" ht="18.75">
      <c r="A20" s="97" t="s">
        <v>24</v>
      </c>
      <c r="B20" s="98" t="s">
        <v>25</v>
      </c>
      <c r="C20" s="94">
        <f aca="true" t="shared" si="0" ref="C20:D22">C21</f>
        <v>-824.4</v>
      </c>
      <c r="D20" s="94">
        <f t="shared" si="0"/>
        <v>-557.5</v>
      </c>
    </row>
    <row r="21" spans="1:4" s="91" customFormat="1" ht="37.5">
      <c r="A21" s="97" t="s">
        <v>26</v>
      </c>
      <c r="B21" s="98" t="s">
        <v>27</v>
      </c>
      <c r="C21" s="94">
        <f t="shared" si="0"/>
        <v>-824.4</v>
      </c>
      <c r="D21" s="94">
        <f t="shared" si="0"/>
        <v>-557.5</v>
      </c>
    </row>
    <row r="22" spans="1:4" s="91" customFormat="1" ht="37.5">
      <c r="A22" s="97" t="s">
        <v>28</v>
      </c>
      <c r="B22" s="98" t="s">
        <v>29</v>
      </c>
      <c r="C22" s="94">
        <f t="shared" si="0"/>
        <v>-824.4</v>
      </c>
      <c r="D22" s="94">
        <f t="shared" si="0"/>
        <v>-557.5</v>
      </c>
    </row>
    <row r="23" spans="1:4" s="91" customFormat="1" ht="37.5">
      <c r="A23" s="97" t="s">
        <v>40</v>
      </c>
      <c r="B23" s="98" t="s">
        <v>43</v>
      </c>
      <c r="C23" s="99">
        <v>-824.4</v>
      </c>
      <c r="D23" s="99">
        <v>-557.5</v>
      </c>
    </row>
    <row r="24" spans="1:4" s="91" customFormat="1" ht="18.75">
      <c r="A24" s="97" t="s">
        <v>30</v>
      </c>
      <c r="B24" s="98" t="s">
        <v>31</v>
      </c>
      <c r="C24" s="94">
        <f aca="true" t="shared" si="1" ref="C24:D26">C25</f>
        <v>824.4</v>
      </c>
      <c r="D24" s="94">
        <f t="shared" si="1"/>
        <v>557.5</v>
      </c>
    </row>
    <row r="25" spans="1:4" s="91" customFormat="1" ht="37.5">
      <c r="A25" s="97" t="s">
        <v>32</v>
      </c>
      <c r="B25" s="98" t="s">
        <v>33</v>
      </c>
      <c r="C25" s="94">
        <f t="shared" si="1"/>
        <v>824.4</v>
      </c>
      <c r="D25" s="94">
        <f t="shared" si="1"/>
        <v>557.5</v>
      </c>
    </row>
    <row r="26" spans="1:4" s="91" customFormat="1" ht="37.5">
      <c r="A26" s="97" t="s">
        <v>34</v>
      </c>
      <c r="B26" s="98" t="s">
        <v>35</v>
      </c>
      <c r="C26" s="94">
        <f t="shared" si="1"/>
        <v>824.4</v>
      </c>
      <c r="D26" s="94">
        <f t="shared" si="1"/>
        <v>557.5</v>
      </c>
    </row>
    <row r="27" spans="1:4" s="91" customFormat="1" ht="37.5">
      <c r="A27" s="97" t="s">
        <v>41</v>
      </c>
      <c r="B27" s="98" t="s">
        <v>42</v>
      </c>
      <c r="C27" s="99">
        <v>824.4</v>
      </c>
      <c r="D27" s="99">
        <v>557.5</v>
      </c>
    </row>
    <row r="28" spans="1:4" s="91" customFormat="1" ht="37.5">
      <c r="A28" s="599"/>
      <c r="B28" s="600" t="s">
        <v>415</v>
      </c>
      <c r="C28" s="602">
        <f>SUM(C13)</f>
        <v>0</v>
      </c>
      <c r="D28" s="602">
        <f>SUM(D13)</f>
        <v>0</v>
      </c>
    </row>
    <row r="29" spans="1:4" s="91" customFormat="1" ht="18.75">
      <c r="A29" s="100"/>
      <c r="B29" s="101"/>
      <c r="C29" s="102"/>
      <c r="D29" s="102"/>
    </row>
    <row r="30" spans="1:4" s="91" customFormat="1" ht="18.75">
      <c r="A30" s="100"/>
      <c r="B30" s="101"/>
      <c r="C30" s="102"/>
      <c r="D30" s="102"/>
    </row>
    <row r="31" spans="1:4" s="91" customFormat="1" ht="18.75">
      <c r="A31" s="100"/>
      <c r="B31" s="101"/>
      <c r="C31" s="102"/>
      <c r="D31" s="102"/>
    </row>
    <row r="32" spans="1:4" s="91" customFormat="1" ht="18.75">
      <c r="A32" s="100"/>
      <c r="B32" s="101"/>
      <c r="C32" s="102"/>
      <c r="D32" s="102"/>
    </row>
    <row r="33" spans="1:4" s="91" customFormat="1" ht="18.75">
      <c r="A33" s="100"/>
      <c r="B33" s="101"/>
      <c r="C33" s="102"/>
      <c r="D33" s="102"/>
    </row>
    <row r="34" spans="1:4" s="91" customFormat="1" ht="18.75">
      <c r="A34" s="100"/>
      <c r="B34" s="101"/>
      <c r="C34" s="102"/>
      <c r="D34" s="102"/>
    </row>
    <row r="35" spans="1:4" s="91" customFormat="1" ht="18.75">
      <c r="A35" s="100"/>
      <c r="B35" s="101"/>
      <c r="C35" s="102"/>
      <c r="D35" s="102"/>
    </row>
    <row r="36" spans="1:4" s="91" customFormat="1" ht="18.75">
      <c r="A36" s="100"/>
      <c r="B36" s="101"/>
      <c r="C36" s="102"/>
      <c r="D36" s="102"/>
    </row>
    <row r="37" spans="1:4" s="91" customFormat="1" ht="18.75">
      <c r="A37" s="100"/>
      <c r="B37" s="101"/>
      <c r="C37" s="102"/>
      <c r="D37" s="102"/>
    </row>
    <row r="38" spans="1:4" s="91" customFormat="1" ht="18.75">
      <c r="A38" s="100"/>
      <c r="B38" s="101"/>
      <c r="C38" s="102"/>
      <c r="D38" s="102"/>
    </row>
    <row r="39" spans="1:4" s="91" customFormat="1" ht="18.75">
      <c r="A39" s="100"/>
      <c r="B39" s="101"/>
      <c r="C39" s="102"/>
      <c r="D39" s="102"/>
    </row>
    <row r="40" spans="1:4" s="91" customFormat="1" ht="18.75">
      <c r="A40" s="100"/>
      <c r="B40" s="101"/>
      <c r="C40" s="102"/>
      <c r="D40" s="102"/>
    </row>
    <row r="41" ht="15">
      <c r="C41" s="86"/>
    </row>
    <row r="42" ht="15">
      <c r="C42" s="86"/>
    </row>
    <row r="43" ht="15">
      <c r="C43" s="86"/>
    </row>
    <row r="44" ht="15">
      <c r="C44" s="86"/>
    </row>
    <row r="45" ht="15">
      <c r="C45" s="86"/>
    </row>
    <row r="46" ht="15">
      <c r="C46" s="86"/>
    </row>
    <row r="47" ht="15">
      <c r="C47" s="86"/>
    </row>
    <row r="48" ht="15">
      <c r="C48" s="86"/>
    </row>
    <row r="49" ht="15">
      <c r="C49" s="86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3">
      <selection activeCell="B17" sqref="B17"/>
    </sheetView>
  </sheetViews>
  <sheetFormatPr defaultColWidth="9.140625" defaultRowHeight="15"/>
  <cols>
    <col min="1" max="1" width="33.7109375" style="84" customWidth="1"/>
    <col min="2" max="2" width="61.8515625" style="85" customWidth="1"/>
    <col min="3" max="3" width="16.140625" style="86" customWidth="1"/>
    <col min="4" max="4" width="13.7109375" style="83" customWidth="1"/>
    <col min="5" max="16384" width="9.140625" style="83" customWidth="1"/>
  </cols>
  <sheetData>
    <row r="1" spans="1:4" s="73" customFormat="1" ht="15.75">
      <c r="A1" s="931"/>
      <c r="B1" s="1486" t="s">
        <v>716</v>
      </c>
      <c r="C1" s="1487"/>
      <c r="D1" s="1488"/>
    </row>
    <row r="2" spans="1:6" s="64" customFormat="1" ht="15.75" customHeight="1">
      <c r="A2" s="1489" t="s">
        <v>863</v>
      </c>
      <c r="B2" s="1489"/>
      <c r="C2" s="1489"/>
      <c r="D2" s="1489"/>
      <c r="E2" s="76"/>
      <c r="F2" s="76"/>
    </row>
    <row r="3" spans="1:6" s="64" customFormat="1" ht="15.75" customHeight="1">
      <c r="A3" s="1489" t="s">
        <v>1052</v>
      </c>
      <c r="B3" s="1489"/>
      <c r="C3" s="1489"/>
      <c r="D3" s="1489"/>
      <c r="E3" s="76"/>
      <c r="F3" s="76"/>
    </row>
    <row r="4" spans="1:6" s="65" customFormat="1" ht="16.5" customHeight="1">
      <c r="A4" s="1484" t="s">
        <v>864</v>
      </c>
      <c r="B4" s="1484"/>
      <c r="C4" s="1484"/>
      <c r="D4" s="1484"/>
      <c r="E4" s="77"/>
      <c r="F4" s="77"/>
    </row>
    <row r="5" spans="1:6" s="65" customFormat="1" ht="16.5" customHeight="1">
      <c r="A5" s="1484" t="s">
        <v>956</v>
      </c>
      <c r="B5" s="1484"/>
      <c r="C5" s="1484"/>
      <c r="D5" s="1484"/>
      <c r="E5" s="77"/>
      <c r="F5" s="77"/>
    </row>
    <row r="6" spans="1:3" s="75" customFormat="1" ht="15.75">
      <c r="A6" s="72"/>
      <c r="B6" s="79"/>
      <c r="C6" s="79"/>
    </row>
    <row r="7" spans="1:4" s="75" customFormat="1" ht="18.75">
      <c r="A7" s="78"/>
      <c r="B7" s="961"/>
      <c r="C7" s="88"/>
      <c r="D7" s="87"/>
    </row>
    <row r="8" spans="1:3" s="87" customFormat="1" ht="18.75">
      <c r="A8" s="1485" t="s">
        <v>792</v>
      </c>
      <c r="B8" s="1485"/>
      <c r="C8" s="1485"/>
    </row>
    <row r="9" spans="1:3" s="87" customFormat="1" ht="18.75">
      <c r="A9" s="1485" t="s">
        <v>865</v>
      </c>
      <c r="B9" s="1485"/>
      <c r="C9" s="1485"/>
    </row>
    <row r="10" spans="1:3" s="87" customFormat="1" ht="18.75">
      <c r="A10" s="78"/>
      <c r="B10" s="80" t="s">
        <v>958</v>
      </c>
      <c r="C10" s="88"/>
    </row>
    <row r="11" spans="1:3" s="87" customFormat="1" ht="18.75">
      <c r="A11" s="78"/>
      <c r="C11" s="88" t="s">
        <v>435</v>
      </c>
    </row>
    <row r="12" spans="1:4" s="91" customFormat="1" ht="54" customHeight="1">
      <c r="A12" s="89" t="s">
        <v>129</v>
      </c>
      <c r="B12" s="89" t="s">
        <v>197</v>
      </c>
      <c r="C12" s="90" t="s">
        <v>972</v>
      </c>
      <c r="D12" s="90" t="s">
        <v>966</v>
      </c>
    </row>
    <row r="13" spans="1:4" s="91" customFormat="1" ht="48.75" customHeight="1">
      <c r="A13" s="92" t="s">
        <v>1101</v>
      </c>
      <c r="B13" s="93" t="s">
        <v>15</v>
      </c>
      <c r="C13" s="979">
        <f>C16</f>
        <v>-100748</v>
      </c>
      <c r="D13" s="1214">
        <v>0</v>
      </c>
    </row>
    <row r="14" spans="1:4" s="91" customFormat="1" ht="42.75" customHeight="1">
      <c r="A14" s="959" t="s">
        <v>1116</v>
      </c>
      <c r="B14" s="957" t="s">
        <v>17</v>
      </c>
      <c r="C14" s="958">
        <f>C16</f>
        <v>-100748</v>
      </c>
      <c r="D14" s="1215">
        <v>0</v>
      </c>
    </row>
    <row r="15" spans="1:4" s="91" customFormat="1" ht="66" customHeight="1">
      <c r="A15" s="956" t="s">
        <v>1115</v>
      </c>
      <c r="B15" s="960" t="s">
        <v>728</v>
      </c>
      <c r="C15" s="628">
        <f>C16</f>
        <v>-100748</v>
      </c>
      <c r="D15" s="1216">
        <v>0</v>
      </c>
    </row>
    <row r="16" spans="1:4" s="91" customFormat="1" ht="58.5" customHeight="1">
      <c r="A16" s="97" t="s">
        <v>1117</v>
      </c>
      <c r="B16" s="98" t="s">
        <v>21</v>
      </c>
      <c r="C16" s="628">
        <f>C17</f>
        <v>-100748</v>
      </c>
      <c r="D16" s="1217">
        <v>0</v>
      </c>
    </row>
    <row r="17" spans="1:4" s="91" customFormat="1" ht="55.5" customHeight="1">
      <c r="A17" s="97" t="s">
        <v>1118</v>
      </c>
      <c r="B17" s="98" t="s">
        <v>39</v>
      </c>
      <c r="C17" s="1213">
        <v>-100748</v>
      </c>
      <c r="D17" s="1217">
        <v>0</v>
      </c>
    </row>
    <row r="18" spans="1:4" s="91" customFormat="1" ht="42" customHeight="1">
      <c r="A18" s="95" t="s">
        <v>1119</v>
      </c>
      <c r="B18" s="96" t="s">
        <v>23</v>
      </c>
      <c r="C18" s="958">
        <f>C19+C23</f>
        <v>0</v>
      </c>
      <c r="D18" s="958">
        <f>D19+D23</f>
        <v>0</v>
      </c>
    </row>
    <row r="19" spans="1:4" s="91" customFormat="1" ht="18.75">
      <c r="A19" s="97" t="s">
        <v>1107</v>
      </c>
      <c r="B19" s="98" t="s">
        <v>25</v>
      </c>
      <c r="C19" s="627">
        <f aca="true" t="shared" si="0" ref="C19:D21">C20</f>
        <v>-2508773</v>
      </c>
      <c r="D19" s="627">
        <f t="shared" si="0"/>
        <v>-2477550</v>
      </c>
    </row>
    <row r="20" spans="1:4" s="91" customFormat="1" ht="18.75">
      <c r="A20" s="97" t="s">
        <v>1108</v>
      </c>
      <c r="B20" s="98" t="s">
        <v>27</v>
      </c>
      <c r="C20" s="627">
        <f t="shared" si="0"/>
        <v>-2508773</v>
      </c>
      <c r="D20" s="627">
        <f t="shared" si="0"/>
        <v>-2477550</v>
      </c>
    </row>
    <row r="21" spans="1:4" s="91" customFormat="1" ht="40.5" customHeight="1">
      <c r="A21" s="97" t="s">
        <v>1109</v>
      </c>
      <c r="B21" s="98" t="s">
        <v>29</v>
      </c>
      <c r="C21" s="627">
        <f t="shared" si="0"/>
        <v>-2508773</v>
      </c>
      <c r="D21" s="627">
        <f t="shared" si="0"/>
        <v>-2477550</v>
      </c>
    </row>
    <row r="22" spans="1:4" s="91" customFormat="1" ht="37.5">
      <c r="A22" s="97" t="s">
        <v>1110</v>
      </c>
      <c r="B22" s="98" t="s">
        <v>43</v>
      </c>
      <c r="C22" s="998">
        <v>-2508773</v>
      </c>
      <c r="D22" s="999">
        <v>-2477550</v>
      </c>
    </row>
    <row r="23" spans="1:4" s="91" customFormat="1" ht="18.75">
      <c r="A23" s="97" t="s">
        <v>1111</v>
      </c>
      <c r="B23" s="98" t="s">
        <v>31</v>
      </c>
      <c r="C23" s="627">
        <f aca="true" t="shared" si="1" ref="C23:D25">C24</f>
        <v>2508773</v>
      </c>
      <c r="D23" s="627">
        <f t="shared" si="1"/>
        <v>2477550</v>
      </c>
    </row>
    <row r="24" spans="1:4" s="91" customFormat="1" ht="18.75">
      <c r="A24" s="97" t="s">
        <v>1112</v>
      </c>
      <c r="B24" s="98" t="s">
        <v>33</v>
      </c>
      <c r="C24" s="627">
        <f t="shared" si="1"/>
        <v>2508773</v>
      </c>
      <c r="D24" s="627">
        <f t="shared" si="1"/>
        <v>2477550</v>
      </c>
    </row>
    <row r="25" spans="1:4" s="91" customFormat="1" ht="37.5" customHeight="1">
      <c r="A25" s="97" t="s">
        <v>1113</v>
      </c>
      <c r="B25" s="98" t="s">
        <v>35</v>
      </c>
      <c r="C25" s="627">
        <f t="shared" si="1"/>
        <v>2508773</v>
      </c>
      <c r="D25" s="627">
        <f t="shared" si="1"/>
        <v>2477550</v>
      </c>
    </row>
    <row r="26" spans="1:4" s="91" customFormat="1" ht="37.5">
      <c r="A26" s="97" t="s">
        <v>1114</v>
      </c>
      <c r="B26" s="98" t="s">
        <v>42</v>
      </c>
      <c r="C26" s="998">
        <v>2508773</v>
      </c>
      <c r="D26" s="999">
        <v>2477550</v>
      </c>
    </row>
    <row r="27" spans="1:4" s="91" customFormat="1" ht="37.5">
      <c r="A27" s="599"/>
      <c r="B27" s="600" t="s">
        <v>415</v>
      </c>
      <c r="C27" s="629">
        <f>SUM(C13)</f>
        <v>-100748</v>
      </c>
      <c r="D27" s="629">
        <f>SUM(D13)</f>
        <v>0</v>
      </c>
    </row>
    <row r="28" spans="1:3" s="91" customFormat="1" ht="18.75">
      <c r="A28" s="100"/>
      <c r="B28" s="101"/>
      <c r="C28" s="102"/>
    </row>
    <row r="29" spans="1:3" s="91" customFormat="1" ht="18.75">
      <c r="A29" s="100"/>
      <c r="B29" s="101"/>
      <c r="C29" s="102"/>
    </row>
    <row r="30" spans="1:3" s="91" customFormat="1" ht="18.75">
      <c r="A30" s="100"/>
      <c r="B30" s="601"/>
      <c r="C30" s="102"/>
    </row>
    <row r="31" spans="1:3" s="91" customFormat="1" ht="18.75">
      <c r="A31" s="100"/>
      <c r="B31" s="101"/>
      <c r="C31" s="102"/>
    </row>
    <row r="32" spans="1:3" s="91" customFormat="1" ht="18.75">
      <c r="A32" s="100"/>
      <c r="B32" s="101"/>
      <c r="C32" s="102"/>
    </row>
    <row r="33" spans="1:3" s="91" customFormat="1" ht="18.75">
      <c r="A33" s="100"/>
      <c r="B33" s="101"/>
      <c r="C33" s="102"/>
    </row>
    <row r="34" spans="1:3" s="91" customFormat="1" ht="18.75">
      <c r="A34" s="100"/>
      <c r="B34" s="101"/>
      <c r="C34" s="102"/>
    </row>
    <row r="35" spans="1:3" s="91" customFormat="1" ht="18.75">
      <c r="A35" s="100"/>
      <c r="B35" s="101"/>
      <c r="C35" s="102"/>
    </row>
    <row r="36" spans="1:3" s="91" customFormat="1" ht="18.75">
      <c r="A36" s="100"/>
      <c r="B36" s="101"/>
      <c r="C36" s="102"/>
    </row>
    <row r="37" spans="1:3" s="91" customFormat="1" ht="18.75">
      <c r="A37" s="100"/>
      <c r="B37" s="101"/>
      <c r="C37" s="102"/>
    </row>
    <row r="38" spans="1:3" s="91" customFormat="1" ht="18.75">
      <c r="A38" s="100"/>
      <c r="B38" s="101"/>
      <c r="C38" s="102"/>
    </row>
  </sheetData>
  <sheetProtection/>
  <mergeCells count="7">
    <mergeCell ref="A4:D4"/>
    <mergeCell ref="A5:D5"/>
    <mergeCell ref="A9:C9"/>
    <mergeCell ref="A8:C8"/>
    <mergeCell ref="B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SheetLayoutView="100" zoomScalePageLayoutView="0" workbookViewId="0" topLeftCell="A1">
      <selection activeCell="C6" sqref="C6"/>
    </sheetView>
  </sheetViews>
  <sheetFormatPr defaultColWidth="8.8515625" defaultRowHeight="15"/>
  <cols>
    <col min="1" max="1" width="9.140625" style="139" customWidth="1"/>
    <col min="2" max="2" width="25.421875" style="1200" customWidth="1"/>
    <col min="3" max="3" width="74.140625" style="139" customWidth="1"/>
    <col min="4" max="16384" width="8.8515625" style="139" customWidth="1"/>
  </cols>
  <sheetData>
    <row r="1" spans="1:6" s="64" customFormat="1" ht="15.75" customHeight="1">
      <c r="A1" s="1466" t="s">
        <v>140</v>
      </c>
      <c r="B1" s="1466"/>
      <c r="C1" s="1466"/>
      <c r="D1" s="76"/>
      <c r="E1" s="76"/>
      <c r="F1" s="76"/>
    </row>
    <row r="2" spans="1:6" s="64" customFormat="1" ht="15.75" customHeight="1">
      <c r="A2" s="1466" t="s">
        <v>866</v>
      </c>
      <c r="B2" s="1466"/>
      <c r="C2" s="1466"/>
      <c r="D2" s="76"/>
      <c r="E2" s="76"/>
      <c r="F2" s="76"/>
    </row>
    <row r="3" spans="1:6" s="64" customFormat="1" ht="15.75" customHeight="1">
      <c r="A3" s="1466" t="s">
        <v>1120</v>
      </c>
      <c r="B3" s="1466"/>
      <c r="C3" s="1466"/>
      <c r="D3" s="76"/>
      <c r="E3" s="76"/>
      <c r="F3" s="76"/>
    </row>
    <row r="4" spans="1:6" s="65" customFormat="1" ht="16.5" customHeight="1">
      <c r="A4" s="1462" t="s">
        <v>864</v>
      </c>
      <c r="B4" s="1462"/>
      <c r="C4" s="1462"/>
      <c r="D4" s="77"/>
      <c r="E4" s="77"/>
      <c r="F4" s="77"/>
    </row>
    <row r="5" spans="1:6" s="65" customFormat="1" ht="16.5" customHeight="1">
      <c r="A5" s="1484" t="s">
        <v>956</v>
      </c>
      <c r="B5" s="1484"/>
      <c r="C5" s="1484"/>
      <c r="D5" s="1219"/>
      <c r="E5" s="77"/>
      <c r="F5" s="77"/>
    </row>
    <row r="6" spans="1:6" ht="15">
      <c r="A6" s="220"/>
      <c r="B6"/>
      <c r="C6" s="210" t="s">
        <v>1148</v>
      </c>
      <c r="D6" s="210"/>
      <c r="E6"/>
      <c r="F6"/>
    </row>
    <row r="7" spans="1:6" ht="15">
      <c r="A7" s="220"/>
      <c r="B7"/>
      <c r="C7" s="210"/>
      <c r="D7" s="210"/>
      <c r="E7"/>
      <c r="F7"/>
    </row>
    <row r="8" spans="1:6" ht="14.25" customHeight="1">
      <c r="A8" s="1463" t="s">
        <v>138</v>
      </c>
      <c r="B8" s="1463"/>
      <c r="C8" s="1463"/>
      <c r="D8"/>
      <c r="E8"/>
      <c r="F8"/>
    </row>
    <row r="9" spans="1:6" ht="14.25" customHeight="1">
      <c r="A9" s="1463" t="s">
        <v>867</v>
      </c>
      <c r="B9" s="1463"/>
      <c r="C9" s="1463"/>
      <c r="D9"/>
      <c r="E9"/>
      <c r="F9"/>
    </row>
    <row r="10" spans="1:6" ht="18.75">
      <c r="A10" s="220"/>
      <c r="B10" s="221"/>
      <c r="C10"/>
      <c r="D10"/>
      <c r="E10"/>
      <c r="F10"/>
    </row>
    <row r="11" spans="1:3" s="211" customFormat="1" ht="77.25" customHeight="1">
      <c r="A11" s="204" t="s">
        <v>139</v>
      </c>
      <c r="B11" s="204" t="s">
        <v>468</v>
      </c>
      <c r="C11" s="204" t="s">
        <v>361</v>
      </c>
    </row>
    <row r="12" spans="1:3" s="211" customFormat="1" ht="31.5">
      <c r="A12" s="1218" t="s">
        <v>146</v>
      </c>
      <c r="B12" s="222"/>
      <c r="C12" s="151" t="s">
        <v>868</v>
      </c>
    </row>
    <row r="13" spans="1:6" s="178" customFormat="1" ht="63">
      <c r="A13" s="134" t="s">
        <v>146</v>
      </c>
      <c r="B13" s="630" t="s">
        <v>99</v>
      </c>
      <c r="C13" s="218" t="s">
        <v>274</v>
      </c>
      <c r="D13" s="213"/>
      <c r="E13" s="213"/>
      <c r="F13" s="213"/>
    </row>
    <row r="14" spans="1:6" s="178" customFormat="1" ht="47.25">
      <c r="A14" s="134" t="s">
        <v>146</v>
      </c>
      <c r="B14" s="631" t="s">
        <v>275</v>
      </c>
      <c r="C14" s="218" t="s">
        <v>750</v>
      </c>
      <c r="D14" s="213"/>
      <c r="E14" s="213"/>
      <c r="F14" s="213"/>
    </row>
    <row r="15" spans="1:6" s="178" customFormat="1" ht="48" customHeight="1">
      <c r="A15" s="134" t="s">
        <v>146</v>
      </c>
      <c r="B15" s="631" t="s">
        <v>276</v>
      </c>
      <c r="C15" s="218" t="s">
        <v>751</v>
      </c>
      <c r="D15" s="213"/>
      <c r="E15" s="213"/>
      <c r="F15" s="213"/>
    </row>
    <row r="16" spans="1:3" s="178" customFormat="1" ht="31.5">
      <c r="A16" s="134" t="s">
        <v>146</v>
      </c>
      <c r="B16" s="631" t="s">
        <v>277</v>
      </c>
      <c r="C16" s="218" t="s">
        <v>752</v>
      </c>
    </row>
    <row r="17" spans="1:3" s="178" customFormat="1" ht="80.25" customHeight="1">
      <c r="A17" s="134" t="s">
        <v>146</v>
      </c>
      <c r="B17" s="631" t="s">
        <v>278</v>
      </c>
      <c r="C17" s="218" t="s">
        <v>753</v>
      </c>
    </row>
    <row r="18" spans="1:3" s="178" customFormat="1" ht="63">
      <c r="A18" s="134" t="s">
        <v>146</v>
      </c>
      <c r="B18" s="631" t="s">
        <v>279</v>
      </c>
      <c r="C18" s="218" t="s">
        <v>754</v>
      </c>
    </row>
    <row r="19" spans="1:3" s="178" customFormat="1" ht="15" customHeight="1">
      <c r="A19" s="1492" t="s">
        <v>146</v>
      </c>
      <c r="B19" s="1494" t="s">
        <v>281</v>
      </c>
      <c r="C19" s="1490" t="s">
        <v>755</v>
      </c>
    </row>
    <row r="20" spans="1:3" s="178" customFormat="1" ht="18" customHeight="1">
      <c r="A20" s="1493"/>
      <c r="B20" s="1495"/>
      <c r="C20" s="1491"/>
    </row>
    <row r="21" spans="1:3" s="178" customFormat="1" ht="15" customHeight="1">
      <c r="A21" s="1492" t="s">
        <v>146</v>
      </c>
      <c r="B21" s="1494" t="s">
        <v>282</v>
      </c>
      <c r="C21" s="1490" t="s">
        <v>1065</v>
      </c>
    </row>
    <row r="22" spans="1:3" s="178" customFormat="1" ht="49.5" customHeight="1">
      <c r="A22" s="1493"/>
      <c r="B22" s="1495"/>
      <c r="C22" s="1491"/>
    </row>
    <row r="23" spans="1:3" s="178" customFormat="1" ht="47.25">
      <c r="A23" s="134" t="s">
        <v>146</v>
      </c>
      <c r="B23" s="632" t="s">
        <v>283</v>
      </c>
      <c r="C23" s="219" t="s">
        <v>756</v>
      </c>
    </row>
    <row r="24" spans="1:3" s="178" customFormat="1" ht="83.25" customHeight="1">
      <c r="A24" s="134" t="s">
        <v>146</v>
      </c>
      <c r="B24" s="631" t="s">
        <v>7</v>
      </c>
      <c r="C24" s="218" t="s">
        <v>757</v>
      </c>
    </row>
    <row r="25" spans="1:3" s="178" customFormat="1" ht="47.25">
      <c r="A25" s="134" t="s">
        <v>146</v>
      </c>
      <c r="B25" s="631" t="s">
        <v>8</v>
      </c>
      <c r="C25" s="218" t="s">
        <v>758</v>
      </c>
    </row>
    <row r="26" spans="1:3" s="178" customFormat="1" ht="31.5">
      <c r="A26" s="134" t="s">
        <v>146</v>
      </c>
      <c r="B26" s="631" t="s">
        <v>9</v>
      </c>
      <c r="C26" s="218" t="s">
        <v>759</v>
      </c>
    </row>
    <row r="27" spans="1:3" s="178" customFormat="1" ht="31.5">
      <c r="A27" s="134" t="s">
        <v>146</v>
      </c>
      <c r="B27" s="631" t="s">
        <v>284</v>
      </c>
      <c r="C27" s="218" t="s">
        <v>760</v>
      </c>
    </row>
    <row r="28" spans="1:3" s="178" customFormat="1" ht="66" customHeight="1">
      <c r="A28" s="134" t="s">
        <v>146</v>
      </c>
      <c r="B28" s="631" t="s">
        <v>285</v>
      </c>
      <c r="C28" s="218" t="s">
        <v>761</v>
      </c>
    </row>
    <row r="29" spans="1:3" s="178" customFormat="1" ht="31.5">
      <c r="A29" s="134" t="s">
        <v>146</v>
      </c>
      <c r="B29" s="631" t="s">
        <v>286</v>
      </c>
      <c r="C29" s="218" t="s">
        <v>762</v>
      </c>
    </row>
    <row r="30" spans="1:3" s="178" customFormat="1" ht="15.75">
      <c r="A30" s="134" t="s">
        <v>146</v>
      </c>
      <c r="B30" s="633" t="s">
        <v>288</v>
      </c>
      <c r="C30" s="1201" t="s">
        <v>763</v>
      </c>
    </row>
    <row r="31" spans="1:3" ht="30" customHeight="1">
      <c r="A31" s="134" t="s">
        <v>146</v>
      </c>
      <c r="B31" s="631" t="s">
        <v>289</v>
      </c>
      <c r="C31" s="218" t="s">
        <v>764</v>
      </c>
    </row>
    <row r="32" spans="1:3" ht="80.25" customHeight="1">
      <c r="A32" s="134" t="s">
        <v>146</v>
      </c>
      <c r="B32" s="631" t="s">
        <v>290</v>
      </c>
      <c r="C32" s="218" t="s">
        <v>765</v>
      </c>
    </row>
    <row r="33" spans="1:3" ht="78.75">
      <c r="A33" s="134" t="s">
        <v>146</v>
      </c>
      <c r="B33" s="631" t="s">
        <v>291</v>
      </c>
      <c r="C33" s="218" t="s">
        <v>766</v>
      </c>
    </row>
    <row r="34" spans="1:3" ht="78.75">
      <c r="A34" s="134" t="s">
        <v>146</v>
      </c>
      <c r="B34" s="631" t="s">
        <v>292</v>
      </c>
      <c r="C34" s="218" t="s">
        <v>767</v>
      </c>
    </row>
    <row r="35" spans="1:3" ht="78.75">
      <c r="A35" s="134" t="s">
        <v>146</v>
      </c>
      <c r="B35" s="631" t="s">
        <v>293</v>
      </c>
      <c r="C35" s="218" t="s">
        <v>768</v>
      </c>
    </row>
    <row r="36" spans="1:3" ht="54" customHeight="1">
      <c r="A36" s="134" t="s">
        <v>146</v>
      </c>
      <c r="B36" s="631" t="s">
        <v>294</v>
      </c>
      <c r="C36" s="218" t="s">
        <v>1066</v>
      </c>
    </row>
    <row r="37" spans="1:3" ht="51" customHeight="1">
      <c r="A37" s="134" t="s">
        <v>146</v>
      </c>
      <c r="B37" s="631" t="s">
        <v>295</v>
      </c>
      <c r="C37" s="218" t="s">
        <v>1067</v>
      </c>
    </row>
    <row r="38" spans="1:3" ht="31.5">
      <c r="A38" s="134" t="s">
        <v>146</v>
      </c>
      <c r="B38" s="631" t="s">
        <v>296</v>
      </c>
      <c r="C38" s="218" t="s">
        <v>769</v>
      </c>
    </row>
    <row r="39" spans="1:3" ht="47.25" customHeight="1" hidden="1">
      <c r="A39" s="134" t="s">
        <v>146</v>
      </c>
      <c r="B39" s="631" t="s">
        <v>713</v>
      </c>
      <c r="C39" s="218" t="s">
        <v>714</v>
      </c>
    </row>
    <row r="40" spans="1:3" ht="47.25">
      <c r="A40" s="134" t="s">
        <v>146</v>
      </c>
      <c r="B40" s="631" t="s">
        <v>297</v>
      </c>
      <c r="C40" s="218" t="s">
        <v>770</v>
      </c>
    </row>
    <row r="41" spans="1:3" ht="35.25" customHeight="1">
      <c r="A41" s="134" t="s">
        <v>146</v>
      </c>
      <c r="B41" s="631" t="s">
        <v>10</v>
      </c>
      <c r="C41" s="218" t="s">
        <v>771</v>
      </c>
    </row>
    <row r="42" spans="1:3" ht="63.75" customHeight="1">
      <c r="A42" s="134" t="s">
        <v>146</v>
      </c>
      <c r="B42" s="1203" t="s">
        <v>1068</v>
      </c>
      <c r="C42" s="218" t="s">
        <v>1069</v>
      </c>
    </row>
    <row r="43" spans="1:3" ht="194.25" customHeight="1">
      <c r="A43" s="134" t="s">
        <v>146</v>
      </c>
      <c r="B43" s="1203" t="s">
        <v>1070</v>
      </c>
      <c r="C43" s="218" t="s">
        <v>1071</v>
      </c>
    </row>
    <row r="44" spans="1:3" ht="83.25" customHeight="1">
      <c r="A44" s="134" t="s">
        <v>146</v>
      </c>
      <c r="B44" s="1204" t="s">
        <v>1072</v>
      </c>
      <c r="C44" s="218" t="s">
        <v>1073</v>
      </c>
    </row>
    <row r="45" spans="1:3" ht="72" customHeight="1">
      <c r="A45" s="134" t="s">
        <v>146</v>
      </c>
      <c r="B45" s="1203" t="s">
        <v>1074</v>
      </c>
      <c r="C45" s="218" t="s">
        <v>1075</v>
      </c>
    </row>
    <row r="46" spans="1:3" ht="54.75" customHeight="1">
      <c r="A46" s="134" t="s">
        <v>146</v>
      </c>
      <c r="B46" s="1204" t="s">
        <v>1076</v>
      </c>
      <c r="C46" s="218" t="s">
        <v>1077</v>
      </c>
    </row>
    <row r="47" spans="1:3" ht="54.75" customHeight="1">
      <c r="A47" s="134" t="s">
        <v>146</v>
      </c>
      <c r="B47" s="1204" t="s">
        <v>1078</v>
      </c>
      <c r="C47" s="218" t="s">
        <v>1079</v>
      </c>
    </row>
    <row r="48" spans="1:3" ht="62.25" customHeight="1">
      <c r="A48" s="134" t="s">
        <v>146</v>
      </c>
      <c r="B48" s="1204" t="s">
        <v>1080</v>
      </c>
      <c r="C48" s="218" t="s">
        <v>1081</v>
      </c>
    </row>
    <row r="49" spans="1:3" ht="144" customHeight="1">
      <c r="A49" s="134" t="s">
        <v>146</v>
      </c>
      <c r="B49" s="1204" t="s">
        <v>1082</v>
      </c>
      <c r="C49" s="218" t="s">
        <v>1083</v>
      </c>
    </row>
    <row r="50" spans="1:3" ht="107.25" customHeight="1">
      <c r="A50" s="134" t="s">
        <v>146</v>
      </c>
      <c r="B50" s="1204" t="s">
        <v>1084</v>
      </c>
      <c r="C50" s="218" t="s">
        <v>1085</v>
      </c>
    </row>
    <row r="51" spans="1:3" ht="96.75" customHeight="1">
      <c r="A51" s="134" t="s">
        <v>146</v>
      </c>
      <c r="B51" s="1204" t="s">
        <v>1086</v>
      </c>
      <c r="C51" s="218" t="s">
        <v>1087</v>
      </c>
    </row>
    <row r="52" spans="1:3" ht="66" customHeight="1">
      <c r="A52" s="134" t="s">
        <v>146</v>
      </c>
      <c r="B52" s="1204" t="s">
        <v>1088</v>
      </c>
      <c r="C52" s="218" t="s">
        <v>1089</v>
      </c>
    </row>
    <row r="53" spans="1:3" ht="54.75" customHeight="1">
      <c r="A53" s="134" t="s">
        <v>146</v>
      </c>
      <c r="B53" s="1203" t="s">
        <v>1090</v>
      </c>
      <c r="C53" s="218" t="s">
        <v>772</v>
      </c>
    </row>
    <row r="54" spans="1:3" ht="64.5" customHeight="1">
      <c r="A54" s="134" t="s">
        <v>146</v>
      </c>
      <c r="B54" s="775" t="s">
        <v>1091</v>
      </c>
      <c r="C54" s="218" t="s">
        <v>1092</v>
      </c>
    </row>
    <row r="55" spans="1:3" ht="18" customHeight="1">
      <c r="A55" s="134" t="s">
        <v>146</v>
      </c>
      <c r="B55" s="631" t="s">
        <v>299</v>
      </c>
      <c r="C55" s="218" t="s">
        <v>774</v>
      </c>
    </row>
    <row r="56" spans="1:3" ht="50.25" customHeight="1">
      <c r="A56" s="134" t="s">
        <v>146</v>
      </c>
      <c r="B56" s="631" t="s">
        <v>300</v>
      </c>
      <c r="C56" s="218" t="s">
        <v>775</v>
      </c>
    </row>
    <row r="57" spans="1:3" ht="15.75">
      <c r="A57" s="134" t="s">
        <v>146</v>
      </c>
      <c r="B57" s="631" t="s">
        <v>301</v>
      </c>
      <c r="C57" s="218" t="s">
        <v>776</v>
      </c>
    </row>
    <row r="58" spans="1:3" ht="18.75" customHeight="1">
      <c r="A58" s="134" t="s">
        <v>146</v>
      </c>
      <c r="B58" s="631" t="s">
        <v>1100</v>
      </c>
      <c r="C58" s="994" t="s">
        <v>1099</v>
      </c>
    </row>
    <row r="59" spans="1:3" ht="35.25" customHeight="1">
      <c r="A59" s="134" t="s">
        <v>146</v>
      </c>
      <c r="B59" s="631" t="s">
        <v>1049</v>
      </c>
      <c r="C59" s="218" t="s">
        <v>777</v>
      </c>
    </row>
    <row r="60" spans="1:3" ht="33.75" customHeight="1">
      <c r="A60" s="134" t="s">
        <v>146</v>
      </c>
      <c r="B60" s="1199" t="s">
        <v>976</v>
      </c>
      <c r="C60" s="218" t="s">
        <v>1043</v>
      </c>
    </row>
    <row r="61" spans="1:3" ht="18" customHeight="1">
      <c r="A61" s="134" t="s">
        <v>146</v>
      </c>
      <c r="B61" s="631" t="s">
        <v>945</v>
      </c>
      <c r="C61" s="218" t="s">
        <v>778</v>
      </c>
    </row>
    <row r="62" spans="1:3" ht="18.75" customHeight="1">
      <c r="A62" s="134" t="s">
        <v>146</v>
      </c>
      <c r="B62" s="631" t="s">
        <v>1093</v>
      </c>
      <c r="C62" s="218" t="s">
        <v>818</v>
      </c>
    </row>
    <row r="63" spans="1:3" ht="36.75" customHeight="1">
      <c r="A63" s="134" t="s">
        <v>146</v>
      </c>
      <c r="B63" s="631" t="s">
        <v>948</v>
      </c>
      <c r="C63" s="218" t="s">
        <v>1046</v>
      </c>
    </row>
    <row r="64" spans="1:3" ht="21.75" customHeight="1">
      <c r="A64" s="134" t="s">
        <v>146</v>
      </c>
      <c r="B64" s="631" t="s">
        <v>1094</v>
      </c>
      <c r="C64" s="218" t="s">
        <v>779</v>
      </c>
    </row>
    <row r="65" spans="1:3" ht="49.5" customHeight="1">
      <c r="A65" s="995" t="s">
        <v>146</v>
      </c>
      <c r="B65" s="994" t="s">
        <v>951</v>
      </c>
      <c r="C65" s="218" t="s">
        <v>1051</v>
      </c>
    </row>
    <row r="66" spans="1:3" ht="31.5">
      <c r="A66" s="995" t="s">
        <v>146</v>
      </c>
      <c r="B66" s="994" t="s">
        <v>1095</v>
      </c>
      <c r="C66" s="218" t="s">
        <v>791</v>
      </c>
    </row>
    <row r="67" spans="1:3" ht="15.75">
      <c r="A67" s="134" t="s">
        <v>146</v>
      </c>
      <c r="B67" s="612" t="s">
        <v>272</v>
      </c>
      <c r="C67" s="1202" t="s">
        <v>780</v>
      </c>
    </row>
    <row r="68" spans="1:3" ht="47.25" customHeight="1">
      <c r="A68" s="134" t="s">
        <v>146</v>
      </c>
      <c r="B68" s="631" t="s">
        <v>1</v>
      </c>
      <c r="C68" s="218" t="s">
        <v>781</v>
      </c>
    </row>
    <row r="69" spans="1:3" ht="47.25">
      <c r="A69" s="134" t="s">
        <v>146</v>
      </c>
      <c r="B69" s="631" t="s">
        <v>1096</v>
      </c>
      <c r="C69" s="218" t="s">
        <v>2</v>
      </c>
    </row>
    <row r="70" spans="1:3" ht="48" customHeight="1">
      <c r="A70" s="134" t="s">
        <v>146</v>
      </c>
      <c r="B70" s="631" t="s">
        <v>1097</v>
      </c>
      <c r="C70" s="218" t="s">
        <v>3</v>
      </c>
    </row>
    <row r="71" spans="1:4" ht="42" customHeight="1">
      <c r="A71" s="134" t="s">
        <v>146</v>
      </c>
      <c r="B71" s="631" t="s">
        <v>4</v>
      </c>
      <c r="C71" s="218" t="s">
        <v>782</v>
      </c>
      <c r="D71" s="178"/>
    </row>
    <row r="72" spans="1:4" ht="31.5">
      <c r="A72" s="134" t="s">
        <v>146</v>
      </c>
      <c r="B72" s="631" t="s">
        <v>5</v>
      </c>
      <c r="C72" s="218" t="s">
        <v>783</v>
      </c>
      <c r="D72" s="178"/>
    </row>
    <row r="73" spans="1:4" ht="31.5">
      <c r="A73" s="134" t="s">
        <v>146</v>
      </c>
      <c r="B73" s="631" t="s">
        <v>6</v>
      </c>
      <c r="C73" s="218" t="s">
        <v>784</v>
      </c>
      <c r="D73" s="178"/>
    </row>
    <row r="74" spans="1:4" ht="47.25">
      <c r="A74" s="134" t="s">
        <v>146</v>
      </c>
      <c r="B74" s="631" t="s">
        <v>1098</v>
      </c>
      <c r="C74" s="218" t="s">
        <v>785</v>
      </c>
      <c r="D74" s="178"/>
    </row>
    <row r="75" spans="1:4" ht="15.75">
      <c r="A75" s="1468" t="s">
        <v>786</v>
      </c>
      <c r="B75" s="1468"/>
      <c r="C75" s="1468"/>
      <c r="D75" s="178"/>
    </row>
    <row r="76" spans="1:4" ht="63" customHeight="1">
      <c r="A76" s="1469" t="s">
        <v>302</v>
      </c>
      <c r="B76" s="1469"/>
      <c r="C76" s="1469"/>
      <c r="D76" s="178"/>
    </row>
    <row r="77" ht="56.25" customHeight="1"/>
    <row r="82" ht="47.25" customHeight="1"/>
    <row r="83" ht="53.25" customHeight="1"/>
    <row r="84" spans="1:3" ht="75.75" customHeight="1">
      <c r="A84"/>
      <c r="B84"/>
      <c r="C84"/>
    </row>
  </sheetData>
  <sheetProtection formatRows="0" autoFilter="0"/>
  <mergeCells count="15">
    <mergeCell ref="A1:C1"/>
    <mergeCell ref="A2:C2"/>
    <mergeCell ref="B19:B20"/>
    <mergeCell ref="C19:C20"/>
    <mergeCell ref="A19:A20"/>
    <mergeCell ref="A5:C5"/>
    <mergeCell ref="A75:C75"/>
    <mergeCell ref="A76:C76"/>
    <mergeCell ref="A3:C3"/>
    <mergeCell ref="A4:C4"/>
    <mergeCell ref="A9:C9"/>
    <mergeCell ref="C21:C22"/>
    <mergeCell ref="A21:A22"/>
    <mergeCell ref="B21:B22"/>
    <mergeCell ref="A8:C8"/>
  </mergeCells>
  <printOptions horizontalCentered="1"/>
  <pageMargins left="0.984251968503937" right="0.3937007874015748" top="0.5905511811023623" bottom="0.5511811023622047" header="0.2362204724409449" footer="0.2362204724409449"/>
  <pageSetup blackAndWhite="1" fitToHeight="5" horizontalDpi="600" verticalDpi="600" orientation="portrait" paperSize="9" scale="51" r:id="rId1"/>
  <rowBreaks count="2" manualBreakCount="2">
    <brk id="28" max="2" man="1"/>
    <brk id="46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89" zoomScaleSheetLayoutView="89" zoomScalePageLayoutView="0" workbookViewId="0" topLeftCell="A1">
      <selection activeCell="A11" sqref="A11"/>
    </sheetView>
  </sheetViews>
  <sheetFormatPr defaultColWidth="8.8515625" defaultRowHeight="15"/>
  <cols>
    <col min="1" max="1" width="10.8515625" style="139" customWidth="1"/>
    <col min="2" max="2" width="28.28125" style="139" customWidth="1"/>
    <col min="3" max="3" width="79.57421875" style="139" customWidth="1"/>
    <col min="4" max="16384" width="8.8515625" style="139" customWidth="1"/>
  </cols>
  <sheetData>
    <row r="1" spans="1:6" s="64" customFormat="1" ht="15.75" customHeight="1">
      <c r="A1" s="1466" t="s">
        <v>130</v>
      </c>
      <c r="B1" s="1466"/>
      <c r="C1" s="1466"/>
      <c r="D1" s="76"/>
      <c r="E1" s="76"/>
      <c r="F1" s="76"/>
    </row>
    <row r="2" spans="1:6" s="64" customFormat="1" ht="15.75" customHeight="1">
      <c r="A2" s="1466" t="s">
        <v>869</v>
      </c>
      <c r="B2" s="1466"/>
      <c r="C2" s="1466"/>
      <c r="D2" s="76"/>
      <c r="E2" s="76"/>
      <c r="F2" s="76"/>
    </row>
    <row r="3" spans="1:6" s="64" customFormat="1" ht="15.75" customHeight="1">
      <c r="A3" s="1466" t="s">
        <v>1052</v>
      </c>
      <c r="B3" s="1466"/>
      <c r="C3" s="1466"/>
      <c r="D3" s="76"/>
      <c r="E3" s="76"/>
      <c r="F3" s="76"/>
    </row>
    <row r="4" spans="1:6" s="65" customFormat="1" ht="16.5" customHeight="1">
      <c r="A4" s="1462" t="s">
        <v>870</v>
      </c>
      <c r="B4" s="1462"/>
      <c r="C4" s="1462"/>
      <c r="D4" s="77"/>
      <c r="E4" s="77"/>
      <c r="F4" s="77"/>
    </row>
    <row r="5" spans="1:6" s="65" customFormat="1" ht="16.5" customHeight="1">
      <c r="A5" s="1462" t="s">
        <v>956</v>
      </c>
      <c r="B5" s="1462"/>
      <c r="C5" s="1462"/>
      <c r="D5" s="77"/>
      <c r="E5" s="77"/>
      <c r="F5" s="77"/>
    </row>
    <row r="6" spans="2:3" ht="15">
      <c r="B6" s="1467"/>
      <c r="C6" s="1498"/>
    </row>
    <row r="8" spans="1:3" ht="18.75" customHeight="1">
      <c r="A8" s="1496" t="s">
        <v>127</v>
      </c>
      <c r="B8" s="1496"/>
      <c r="C8" s="1496"/>
    </row>
    <row r="9" spans="1:3" ht="21" customHeight="1">
      <c r="A9" s="1497" t="s">
        <v>871</v>
      </c>
      <c r="B9" s="1497"/>
      <c r="C9" s="1497"/>
    </row>
    <row r="10" ht="18.75">
      <c r="B10" s="131"/>
    </row>
    <row r="11" ht="15">
      <c r="C11" s="137"/>
    </row>
    <row r="12" spans="1:3" ht="45.75" customHeight="1">
      <c r="A12" s="203" t="s">
        <v>128</v>
      </c>
      <c r="B12" s="204" t="s">
        <v>129</v>
      </c>
      <c r="C12" s="205" t="s">
        <v>197</v>
      </c>
    </row>
    <row r="13" spans="1:3" ht="31.5">
      <c r="A13" s="206" t="s">
        <v>146</v>
      </c>
      <c r="B13" s="207"/>
      <c r="C13" s="151" t="s">
        <v>872</v>
      </c>
    </row>
    <row r="14" spans="1:3" s="136" customFormat="1" ht="39.75" customHeight="1">
      <c r="A14" s="135" t="s">
        <v>146</v>
      </c>
      <c r="B14" s="147" t="s">
        <v>131</v>
      </c>
      <c r="C14" s="148" t="s">
        <v>37</v>
      </c>
    </row>
    <row r="15" spans="1:3" ht="39.75" customHeight="1">
      <c r="A15" s="208" t="s">
        <v>146</v>
      </c>
      <c r="B15" s="147" t="s">
        <v>132</v>
      </c>
      <c r="C15" s="150" t="s">
        <v>133</v>
      </c>
    </row>
    <row r="16" spans="1:3" s="209" customFormat="1" ht="18" customHeight="1">
      <c r="A16" s="208" t="s">
        <v>146</v>
      </c>
      <c r="B16" s="149" t="s">
        <v>134</v>
      </c>
      <c r="C16" s="148" t="s">
        <v>135</v>
      </c>
    </row>
    <row r="17" spans="1:3" ht="18" customHeight="1">
      <c r="A17" s="208" t="s">
        <v>146</v>
      </c>
      <c r="B17" s="149" t="s">
        <v>136</v>
      </c>
      <c r="C17" s="148" t="s">
        <v>137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330708661417323" right="0.1968503937007874" top="0.7480314960629921" bottom="0.7480314960629921" header="0.31496062992125984" footer="0.31496062992125984"/>
  <pageSetup blackAndWhite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"/>
  <sheetViews>
    <sheetView view="pageBreakPreview" zoomScaleSheetLayoutView="100" zoomScalePageLayoutView="0" workbookViewId="0" topLeftCell="A1">
      <selection activeCell="A6" sqref="A6:C6"/>
    </sheetView>
  </sheetViews>
  <sheetFormatPr defaultColWidth="8.8515625" defaultRowHeight="15"/>
  <cols>
    <col min="1" max="1" width="31.00390625" style="162" customWidth="1"/>
    <col min="2" max="2" width="75.28125" style="163" customWidth="1"/>
    <col min="3" max="3" width="21.00390625" style="141" customWidth="1"/>
    <col min="4" max="16384" width="8.8515625" style="139" customWidth="1"/>
  </cols>
  <sheetData>
    <row r="1" spans="1:6" s="64" customFormat="1" ht="15.75" customHeight="1">
      <c r="A1" s="1466" t="s">
        <v>717</v>
      </c>
      <c r="B1" s="1466"/>
      <c r="C1" s="1466"/>
      <c r="D1" s="76"/>
      <c r="E1" s="76"/>
      <c r="F1" s="76"/>
    </row>
    <row r="2" spans="1:6" s="64" customFormat="1" ht="15.75" customHeight="1">
      <c r="A2" s="1466" t="s">
        <v>869</v>
      </c>
      <c r="B2" s="1466"/>
      <c r="C2" s="1466"/>
      <c r="D2" s="76"/>
      <c r="E2" s="76"/>
      <c r="F2" s="76"/>
    </row>
    <row r="3" spans="1:6" s="64" customFormat="1" ht="15.75" customHeight="1">
      <c r="A3" s="1466" t="s">
        <v>1052</v>
      </c>
      <c r="B3" s="1466"/>
      <c r="C3" s="1466"/>
      <c r="D3" s="76"/>
      <c r="E3" s="76"/>
      <c r="F3" s="76"/>
    </row>
    <row r="4" spans="1:6" s="65" customFormat="1" ht="16.5" customHeight="1">
      <c r="A4" s="1462" t="s">
        <v>870</v>
      </c>
      <c r="B4" s="1462"/>
      <c r="C4" s="1462"/>
      <c r="D4" s="77"/>
      <c r="E4" s="77"/>
      <c r="F4" s="77"/>
    </row>
    <row r="5" spans="1:6" s="65" customFormat="1" ht="16.5" customHeight="1">
      <c r="A5" s="1462" t="s">
        <v>956</v>
      </c>
      <c r="B5" s="1462"/>
      <c r="C5" s="1462"/>
      <c r="D5" s="77"/>
      <c r="E5" s="77"/>
      <c r="F5" s="77"/>
    </row>
    <row r="6" spans="1:3" ht="15">
      <c r="A6" s="1467" t="s">
        <v>1196</v>
      </c>
      <c r="B6" s="1467"/>
      <c r="C6" s="1467"/>
    </row>
    <row r="7" ht="18.75">
      <c r="D7" s="142"/>
    </row>
    <row r="8" spans="1:4" s="143" customFormat="1" ht="17.25">
      <c r="A8" s="1502" t="s">
        <v>1124</v>
      </c>
      <c r="B8" s="1502"/>
      <c r="C8" s="1502"/>
      <c r="D8" s="144"/>
    </row>
    <row r="9" spans="1:3" s="143" customFormat="1" ht="17.25">
      <c r="A9" s="1501" t="s">
        <v>793</v>
      </c>
      <c r="B9" s="1501"/>
      <c r="C9" s="1501"/>
    </row>
    <row r="10" spans="1:3" s="143" customFormat="1" ht="17.25">
      <c r="A10" s="598"/>
      <c r="B10" s="598" t="s">
        <v>959</v>
      </c>
      <c r="C10" s="598"/>
    </row>
    <row r="11" ht="18.75">
      <c r="C11" s="141" t="s">
        <v>435</v>
      </c>
    </row>
    <row r="12" spans="1:3" s="145" customFormat="1" ht="63" customHeight="1">
      <c r="A12" s="152" t="s">
        <v>257</v>
      </c>
      <c r="B12" s="153" t="s">
        <v>258</v>
      </c>
      <c r="C12" s="154" t="s">
        <v>859</v>
      </c>
    </row>
    <row r="13" spans="1:3" ht="18.75" customHeight="1">
      <c r="A13" s="1499" t="s">
        <v>123</v>
      </c>
      <c r="B13" s="1500"/>
      <c r="C13" s="638">
        <f>C14+C38</f>
        <v>12915085</v>
      </c>
    </row>
    <row r="14" spans="1:3" ht="20.25" customHeight="1">
      <c r="A14" s="165" t="s">
        <v>79</v>
      </c>
      <c r="B14" s="166" t="s">
        <v>259</v>
      </c>
      <c r="C14" s="637">
        <f>C15+C19+C22+C30+C34</f>
        <v>8974277</v>
      </c>
    </row>
    <row r="15" spans="1:3" ht="16.5" customHeight="1">
      <c r="A15" s="168" t="s">
        <v>260</v>
      </c>
      <c r="B15" s="169" t="s">
        <v>261</v>
      </c>
      <c r="C15" s="636">
        <f>C16</f>
        <v>44987</v>
      </c>
    </row>
    <row r="16" spans="1:3" ht="18.75" customHeight="1">
      <c r="A16" s="182" t="s">
        <v>262</v>
      </c>
      <c r="B16" s="183" t="s">
        <v>263</v>
      </c>
      <c r="C16" s="635">
        <f>C17+C18</f>
        <v>44987</v>
      </c>
    </row>
    <row r="17" spans="1:3" ht="92.25" customHeight="1">
      <c r="A17" s="155" t="s">
        <v>264</v>
      </c>
      <c r="B17" s="156" t="s">
        <v>834</v>
      </c>
      <c r="C17" s="634">
        <v>43408</v>
      </c>
    </row>
    <row r="18" spans="1:3" ht="54.75" customHeight="1">
      <c r="A18" s="129" t="s">
        <v>727</v>
      </c>
      <c r="B18" s="945" t="s">
        <v>835</v>
      </c>
      <c r="C18" s="634">
        <v>1579</v>
      </c>
    </row>
    <row r="19" spans="1:3" ht="23.25" customHeight="1">
      <c r="A19" s="228" t="s">
        <v>324</v>
      </c>
      <c r="B19" s="234" t="s">
        <v>306</v>
      </c>
      <c r="C19" s="1220">
        <f>C20</f>
        <v>1314</v>
      </c>
    </row>
    <row r="20" spans="1:3" ht="19.5" customHeight="1">
      <c r="A20" s="235" t="s">
        <v>325</v>
      </c>
      <c r="B20" s="236" t="s">
        <v>307</v>
      </c>
      <c r="C20" s="640">
        <f>C21</f>
        <v>1314</v>
      </c>
    </row>
    <row r="21" spans="1:3" ht="18.75" customHeight="1">
      <c r="A21" s="237" t="s">
        <v>326</v>
      </c>
      <c r="B21" s="238" t="s">
        <v>307</v>
      </c>
      <c r="C21" s="639">
        <v>1314</v>
      </c>
    </row>
    <row r="22" spans="1:3" s="146" customFormat="1" ht="18.75">
      <c r="A22" s="168" t="s">
        <v>81</v>
      </c>
      <c r="B22" s="169" t="s">
        <v>82</v>
      </c>
      <c r="C22" s="636">
        <f>C23+C25</f>
        <v>1277635</v>
      </c>
    </row>
    <row r="23" spans="1:3" s="146" customFormat="1" ht="19.5" customHeight="1">
      <c r="A23" s="182" t="s">
        <v>83</v>
      </c>
      <c r="B23" s="183" t="s">
        <v>84</v>
      </c>
      <c r="C23" s="635">
        <f>C24</f>
        <v>29886</v>
      </c>
    </row>
    <row r="24" spans="1:3" ht="60.75" customHeight="1">
      <c r="A24" s="155" t="s">
        <v>85</v>
      </c>
      <c r="B24" s="940" t="s">
        <v>729</v>
      </c>
      <c r="C24" s="634">
        <v>29886</v>
      </c>
    </row>
    <row r="25" spans="1:3" ht="17.25" customHeight="1">
      <c r="A25" s="182" t="s">
        <v>87</v>
      </c>
      <c r="B25" s="183" t="s">
        <v>88</v>
      </c>
      <c r="C25" s="635">
        <f>C26+C28</f>
        <v>1247749</v>
      </c>
    </row>
    <row r="26" spans="1:3" ht="18.75">
      <c r="A26" s="175" t="s">
        <v>1050</v>
      </c>
      <c r="B26" s="176" t="s">
        <v>433</v>
      </c>
      <c r="C26" s="642">
        <f>C27</f>
        <v>847749</v>
      </c>
    </row>
    <row r="27" spans="1:3" ht="46.5" customHeight="1">
      <c r="A27" s="155" t="s">
        <v>422</v>
      </c>
      <c r="B27" s="626" t="s">
        <v>1121</v>
      </c>
      <c r="C27" s="634">
        <v>847749</v>
      </c>
    </row>
    <row r="28" spans="1:3" ht="18.75">
      <c r="A28" s="175" t="s">
        <v>423</v>
      </c>
      <c r="B28" s="176" t="s">
        <v>431</v>
      </c>
      <c r="C28" s="642">
        <f>C29</f>
        <v>400000</v>
      </c>
    </row>
    <row r="29" spans="1:3" ht="37.5">
      <c r="A29" s="155" t="s">
        <v>424</v>
      </c>
      <c r="B29" s="626" t="s">
        <v>1122</v>
      </c>
      <c r="C29" s="634">
        <v>400000</v>
      </c>
    </row>
    <row r="30" spans="1:3" ht="60" customHeight="1">
      <c r="A30" s="187" t="s">
        <v>267</v>
      </c>
      <c r="B30" s="169" t="s">
        <v>101</v>
      </c>
      <c r="C30" s="636">
        <f>C31</f>
        <v>691041</v>
      </c>
    </row>
    <row r="31" spans="1:3" ht="112.5">
      <c r="A31" s="182" t="s">
        <v>268</v>
      </c>
      <c r="B31" s="241" t="s">
        <v>102</v>
      </c>
      <c r="C31" s="635">
        <f>C32</f>
        <v>691041</v>
      </c>
    </row>
    <row r="32" spans="1:3" ht="93.75">
      <c r="A32" s="1380" t="s">
        <v>327</v>
      </c>
      <c r="B32" s="242" t="s">
        <v>328</v>
      </c>
      <c r="C32" s="642">
        <f>C33</f>
        <v>691041</v>
      </c>
    </row>
    <row r="33" spans="1:3" ht="96.75" customHeight="1">
      <c r="A33" s="155" t="s">
        <v>278</v>
      </c>
      <c r="B33" s="156" t="s">
        <v>1047</v>
      </c>
      <c r="C33" s="634">
        <v>691041</v>
      </c>
    </row>
    <row r="34" spans="1:3" ht="39" customHeight="1">
      <c r="A34" s="187" t="s">
        <v>269</v>
      </c>
      <c r="B34" s="234" t="s">
        <v>270</v>
      </c>
      <c r="C34" s="643">
        <f>C35</f>
        <v>6959300</v>
      </c>
    </row>
    <row r="35" spans="1:3" ht="74.25" customHeight="1">
      <c r="A35" s="1383" t="s">
        <v>271</v>
      </c>
      <c r="B35" s="1384" t="s">
        <v>1155</v>
      </c>
      <c r="C35" s="1379">
        <f>C36</f>
        <v>6959300</v>
      </c>
    </row>
    <row r="36" spans="1:5" ht="58.5" customHeight="1">
      <c r="A36" s="1381" t="s">
        <v>332</v>
      </c>
      <c r="B36" s="1382" t="s">
        <v>1154</v>
      </c>
      <c r="C36" s="1005">
        <f>C37</f>
        <v>6959300</v>
      </c>
      <c r="E36" s="1377"/>
    </row>
    <row r="37" spans="1:3" ht="75.75" customHeight="1">
      <c r="A37" s="1378" t="s">
        <v>333</v>
      </c>
      <c r="B37" s="1376" t="s">
        <v>770</v>
      </c>
      <c r="C37" s="634">
        <v>6959300</v>
      </c>
    </row>
    <row r="38" spans="1:3" ht="33" customHeight="1">
      <c r="A38" s="165" t="s">
        <v>68</v>
      </c>
      <c r="B38" s="191" t="s">
        <v>104</v>
      </c>
      <c r="C38" s="648">
        <f>C39+C56</f>
        <v>3940808</v>
      </c>
    </row>
    <row r="39" spans="1:3" ht="37.5">
      <c r="A39" s="198" t="s">
        <v>69</v>
      </c>
      <c r="B39" s="1388" t="s">
        <v>105</v>
      </c>
      <c r="C39" s="647">
        <f>C40+C45+C48+C51</f>
        <v>3949680</v>
      </c>
    </row>
    <row r="40" spans="1:3" ht="39" customHeight="1">
      <c r="A40" s="171" t="s">
        <v>942</v>
      </c>
      <c r="B40" s="259" t="s">
        <v>1040</v>
      </c>
      <c r="C40" s="646">
        <f>C41+C43</f>
        <v>2326764</v>
      </c>
    </row>
    <row r="41" spans="1:3" ht="39.75" customHeight="1">
      <c r="A41" s="173" t="s">
        <v>1048</v>
      </c>
      <c r="B41" s="245" t="s">
        <v>1041</v>
      </c>
      <c r="C41" s="645">
        <f>C42</f>
        <v>1924091</v>
      </c>
    </row>
    <row r="42" spans="1:3" ht="35.25" customHeight="1">
      <c r="A42" s="243" t="s">
        <v>1049</v>
      </c>
      <c r="B42" s="156" t="s">
        <v>777</v>
      </c>
      <c r="C42" s="644">
        <v>1924091</v>
      </c>
    </row>
    <row r="43" spans="1:3" ht="57" customHeight="1">
      <c r="A43" s="244" t="s">
        <v>975</v>
      </c>
      <c r="B43" s="28" t="s">
        <v>1042</v>
      </c>
      <c r="C43" s="1002">
        <f>C44</f>
        <v>402673</v>
      </c>
    </row>
    <row r="44" spans="1:3" ht="57" customHeight="1">
      <c r="A44" s="155" t="s">
        <v>976</v>
      </c>
      <c r="B44" s="161" t="s">
        <v>1043</v>
      </c>
      <c r="C44" s="644">
        <v>402673</v>
      </c>
    </row>
    <row r="45" spans="1:3" ht="46.5" customHeight="1">
      <c r="A45" s="171" t="s">
        <v>943</v>
      </c>
      <c r="B45" s="172" t="s">
        <v>1044</v>
      </c>
      <c r="C45" s="646">
        <f>C46</f>
        <v>243410</v>
      </c>
    </row>
    <row r="46" spans="1:3" ht="27.75" customHeight="1">
      <c r="A46" s="173" t="s">
        <v>944</v>
      </c>
      <c r="B46" s="28" t="s">
        <v>74</v>
      </c>
      <c r="C46" s="645">
        <f>C47</f>
        <v>243410</v>
      </c>
    </row>
    <row r="47" spans="1:3" ht="25.5" customHeight="1">
      <c r="A47" s="155" t="s">
        <v>945</v>
      </c>
      <c r="B47" s="156" t="s">
        <v>778</v>
      </c>
      <c r="C47" s="644">
        <v>243410</v>
      </c>
    </row>
    <row r="48" spans="1:3" ht="42.75" customHeight="1">
      <c r="A48" s="171" t="s">
        <v>946</v>
      </c>
      <c r="B48" s="172" t="s">
        <v>1045</v>
      </c>
      <c r="C48" s="646">
        <f>C49</f>
        <v>89267</v>
      </c>
    </row>
    <row r="49" spans="1:3" ht="47.25" customHeight="1">
      <c r="A49" s="173" t="s">
        <v>947</v>
      </c>
      <c r="B49" s="28" t="s">
        <v>119</v>
      </c>
      <c r="C49" s="645">
        <f>C50</f>
        <v>89267</v>
      </c>
    </row>
    <row r="50" spans="1:3" ht="66.75" customHeight="1">
      <c r="A50" s="155" t="s">
        <v>948</v>
      </c>
      <c r="B50" s="156" t="s">
        <v>1046</v>
      </c>
      <c r="C50" s="644">
        <v>89267</v>
      </c>
    </row>
    <row r="51" spans="1:3" ht="15.75" customHeight="1">
      <c r="A51" s="196" t="s">
        <v>949</v>
      </c>
      <c r="B51" s="197" t="s">
        <v>122</v>
      </c>
      <c r="C51" s="646">
        <f>C53</f>
        <v>1290239</v>
      </c>
    </row>
    <row r="52" spans="1:3" ht="79.5" customHeight="1">
      <c r="A52" s="246" t="s">
        <v>950</v>
      </c>
      <c r="B52" s="248" t="s">
        <v>336</v>
      </c>
      <c r="C52" s="645">
        <f>C53</f>
        <v>1290239</v>
      </c>
    </row>
    <row r="53" spans="1:3" ht="96" customHeight="1">
      <c r="A53" s="160" t="s">
        <v>951</v>
      </c>
      <c r="B53" s="161" t="s">
        <v>1051</v>
      </c>
      <c r="C53" s="1394">
        <v>1290239</v>
      </c>
    </row>
    <row r="54" spans="1:3" ht="20.25" customHeight="1" hidden="1">
      <c r="A54" s="1389" t="s">
        <v>77</v>
      </c>
      <c r="B54" s="1390" t="s">
        <v>78</v>
      </c>
      <c r="C54" s="1392">
        <v>0</v>
      </c>
    </row>
    <row r="55" spans="1:3" ht="22.5" customHeight="1" hidden="1">
      <c r="A55" s="1363" t="s">
        <v>272</v>
      </c>
      <c r="B55" s="161" t="s">
        <v>273</v>
      </c>
      <c r="C55" s="1391">
        <v>0</v>
      </c>
    </row>
    <row r="56" spans="1:3" ht="54" customHeight="1">
      <c r="A56" s="201" t="s">
        <v>1150</v>
      </c>
      <c r="B56" s="1385" t="s">
        <v>1151</v>
      </c>
      <c r="C56" s="647">
        <f>SUM(C57)</f>
        <v>-8872</v>
      </c>
    </row>
    <row r="57" spans="1:3" s="136" customFormat="1" ht="57" customHeight="1">
      <c r="A57" s="249" t="s">
        <v>1149</v>
      </c>
      <c r="B57" s="1387" t="s">
        <v>1152</v>
      </c>
      <c r="C57" s="1393">
        <f>SUM(C58)</f>
        <v>-8872</v>
      </c>
    </row>
    <row r="58" spans="1:3" ht="56.25" customHeight="1">
      <c r="A58" s="227" t="s">
        <v>1153</v>
      </c>
      <c r="B58" s="1386" t="s">
        <v>1156</v>
      </c>
      <c r="C58" s="644">
        <v>-8872</v>
      </c>
    </row>
    <row r="60" ht="18.75">
      <c r="C60" s="164"/>
    </row>
    <row r="61" ht="18.75">
      <c r="C61" s="164"/>
    </row>
    <row r="62" ht="18.75">
      <c r="C62" s="164"/>
    </row>
    <row r="63" ht="18.75">
      <c r="C63" s="164"/>
    </row>
    <row r="64" ht="18.75">
      <c r="C64" s="164"/>
    </row>
    <row r="65" ht="18.75">
      <c r="C65" s="164"/>
    </row>
    <row r="66" ht="18.75">
      <c r="C66" s="164"/>
    </row>
    <row r="67" ht="18.75">
      <c r="C67" s="164"/>
    </row>
    <row r="68" ht="18.75">
      <c r="C68" s="164"/>
    </row>
    <row r="69" ht="18.75">
      <c r="C69" s="164"/>
    </row>
    <row r="70" ht="18.75">
      <c r="C70" s="164"/>
    </row>
    <row r="71" ht="18.75">
      <c r="C71" s="164"/>
    </row>
    <row r="72" ht="18.75">
      <c r="C72" s="164"/>
    </row>
    <row r="73" ht="18.75">
      <c r="C73" s="164"/>
    </row>
    <row r="74" ht="18.75">
      <c r="C74" s="164"/>
    </row>
    <row r="75" ht="18.75">
      <c r="C75" s="164"/>
    </row>
    <row r="76" ht="18.75">
      <c r="C76" s="164"/>
    </row>
    <row r="77" ht="18.75">
      <c r="C77" s="164"/>
    </row>
    <row r="78" ht="18.75">
      <c r="C78" s="164"/>
    </row>
    <row r="79" ht="18.75">
      <c r="C79" s="164"/>
    </row>
    <row r="80" ht="18.75">
      <c r="C80" s="164"/>
    </row>
    <row r="81" ht="18.75">
      <c r="C81" s="164"/>
    </row>
    <row r="82" ht="18.75">
      <c r="C82" s="164"/>
    </row>
    <row r="83" ht="18.75">
      <c r="C83" s="164"/>
    </row>
    <row r="84" ht="18.75">
      <c r="C84" s="164"/>
    </row>
    <row r="85" ht="18.75">
      <c r="C85" s="164"/>
    </row>
    <row r="86" ht="18.75">
      <c r="C86" s="164"/>
    </row>
    <row r="87" ht="18.75">
      <c r="C87" s="164"/>
    </row>
    <row r="88" ht="18.75">
      <c r="C88" s="164"/>
    </row>
    <row r="89" ht="18.75">
      <c r="C89" s="164"/>
    </row>
    <row r="90" ht="18.75">
      <c r="C90" s="164"/>
    </row>
    <row r="91" ht="18.75">
      <c r="C91" s="164"/>
    </row>
    <row r="92" ht="18.75">
      <c r="C92" s="164"/>
    </row>
    <row r="93" ht="18.75">
      <c r="C93" s="164"/>
    </row>
    <row r="94" ht="18.75">
      <c r="C94" s="164"/>
    </row>
    <row r="95" ht="18.75">
      <c r="C95" s="164"/>
    </row>
    <row r="96" ht="18.75">
      <c r="C96" s="164"/>
    </row>
    <row r="97" ht="18.75">
      <c r="C97" s="164"/>
    </row>
    <row r="98" ht="18.75">
      <c r="C98" s="164"/>
    </row>
    <row r="99" ht="18.75">
      <c r="C99" s="164"/>
    </row>
    <row r="100" ht="18.75">
      <c r="C100" s="164"/>
    </row>
    <row r="101" ht="18.75">
      <c r="C101" s="164"/>
    </row>
    <row r="102" ht="18.75">
      <c r="C102" s="164"/>
    </row>
    <row r="103" ht="18.75">
      <c r="C103" s="164"/>
    </row>
    <row r="104" ht="18.75">
      <c r="C104" s="164"/>
    </row>
    <row r="105" ht="18.75">
      <c r="C105" s="164"/>
    </row>
    <row r="106" ht="18.75">
      <c r="C106" s="164"/>
    </row>
    <row r="107" ht="18.75">
      <c r="C107" s="164"/>
    </row>
    <row r="108" ht="18.75">
      <c r="C108" s="164"/>
    </row>
    <row r="109" ht="18.75">
      <c r="C109" s="164"/>
    </row>
    <row r="110" ht="18.75">
      <c r="C110" s="164"/>
    </row>
    <row r="111" ht="18.75">
      <c r="C111" s="164"/>
    </row>
    <row r="112" ht="18.75">
      <c r="C112" s="164"/>
    </row>
    <row r="113" ht="18.75">
      <c r="C113" s="164"/>
    </row>
    <row r="114" ht="18.75">
      <c r="C114" s="164"/>
    </row>
    <row r="115" ht="18.75">
      <c r="C115" s="164"/>
    </row>
    <row r="116" ht="18.75">
      <c r="C116" s="164"/>
    </row>
    <row r="117" ht="18.75">
      <c r="C117" s="164"/>
    </row>
    <row r="118" ht="18.75">
      <c r="C118" s="164"/>
    </row>
    <row r="119" ht="18.75">
      <c r="C119" s="164"/>
    </row>
    <row r="120" ht="18.75">
      <c r="C120" s="164"/>
    </row>
    <row r="121" ht="18.75">
      <c r="C121" s="164"/>
    </row>
    <row r="122" ht="18.75">
      <c r="C122" s="164"/>
    </row>
    <row r="123" ht="18.75">
      <c r="C123" s="164"/>
    </row>
    <row r="124" ht="18.75">
      <c r="C124" s="164"/>
    </row>
    <row r="125" ht="18.75">
      <c r="C125" s="164"/>
    </row>
    <row r="126" ht="18.75">
      <c r="C126" s="164"/>
    </row>
    <row r="127" ht="18.75">
      <c r="C127" s="164"/>
    </row>
    <row r="128" ht="18.75">
      <c r="C128" s="164"/>
    </row>
    <row r="129" ht="18.75">
      <c r="C129" s="164"/>
    </row>
    <row r="130" ht="18.75">
      <c r="C130" s="164"/>
    </row>
    <row r="131" ht="18.75">
      <c r="C131" s="164"/>
    </row>
    <row r="132" ht="18.75">
      <c r="C132" s="164"/>
    </row>
    <row r="133" ht="18.75">
      <c r="C133" s="164"/>
    </row>
    <row r="134" ht="18.75">
      <c r="C134" s="164"/>
    </row>
    <row r="135" ht="18.75">
      <c r="C135" s="164"/>
    </row>
    <row r="136" ht="18.75">
      <c r="C136" s="164"/>
    </row>
    <row r="137" ht="18.75">
      <c r="C137" s="164"/>
    </row>
    <row r="138" ht="18.75">
      <c r="C138" s="164"/>
    </row>
    <row r="139" ht="18.75">
      <c r="C139" s="164"/>
    </row>
    <row r="140" ht="18.75">
      <c r="C140" s="164"/>
    </row>
    <row r="141" ht="18.75">
      <c r="C141" s="164"/>
    </row>
    <row r="142" ht="18.75">
      <c r="C142" s="164"/>
    </row>
    <row r="143" ht="18.75">
      <c r="C143" s="164"/>
    </row>
    <row r="144" ht="18.75">
      <c r="C144" s="164"/>
    </row>
    <row r="145" ht="18.75">
      <c r="C145" s="164"/>
    </row>
    <row r="146" ht="18.75">
      <c r="C146" s="164"/>
    </row>
    <row r="147" ht="18.75">
      <c r="C147" s="164"/>
    </row>
    <row r="148" ht="18.75">
      <c r="C148" s="164"/>
    </row>
    <row r="149" ht="18.75">
      <c r="C149" s="164"/>
    </row>
    <row r="150" ht="18.75">
      <c r="C150" s="164"/>
    </row>
    <row r="151" ht="18.75">
      <c r="C151" s="164"/>
    </row>
    <row r="152" ht="18.75">
      <c r="C152" s="164"/>
    </row>
    <row r="153" ht="18.75">
      <c r="C153" s="164"/>
    </row>
    <row r="154" ht="18.75">
      <c r="C154" s="164"/>
    </row>
    <row r="155" ht="18.75">
      <c r="C155" s="164"/>
    </row>
    <row r="156" ht="18.75">
      <c r="C156" s="164"/>
    </row>
    <row r="157" ht="18.75">
      <c r="C157" s="164"/>
    </row>
    <row r="158" ht="18.75">
      <c r="C158" s="164"/>
    </row>
    <row r="159" ht="18.75">
      <c r="C159" s="164"/>
    </row>
    <row r="160" ht="18.75">
      <c r="C160" s="164"/>
    </row>
    <row r="161" ht="18.75">
      <c r="C161" s="164"/>
    </row>
    <row r="162" ht="18.75">
      <c r="C162" s="164"/>
    </row>
    <row r="163" ht="18.75">
      <c r="C163" s="164"/>
    </row>
    <row r="164" ht="18.75">
      <c r="C164" s="164"/>
    </row>
    <row r="165" ht="18.75">
      <c r="C165" s="164"/>
    </row>
    <row r="166" ht="18.75">
      <c r="C166" s="164"/>
    </row>
    <row r="167" ht="18.75">
      <c r="C167" s="164"/>
    </row>
    <row r="168" ht="18.75">
      <c r="C168" s="164"/>
    </row>
    <row r="169" ht="18.75">
      <c r="C169" s="164"/>
    </row>
    <row r="170" ht="18.75">
      <c r="C170" s="164"/>
    </row>
    <row r="171" ht="18.75">
      <c r="C171" s="164"/>
    </row>
    <row r="172" ht="18.75">
      <c r="C172" s="164"/>
    </row>
    <row r="173" ht="18.75">
      <c r="C173" s="164"/>
    </row>
    <row r="174" ht="18.75">
      <c r="C174" s="164"/>
    </row>
    <row r="175" ht="18.75">
      <c r="C175" s="164"/>
    </row>
    <row r="176" ht="18.75">
      <c r="C176" s="164"/>
    </row>
    <row r="177" ht="18.75">
      <c r="C177" s="164"/>
    </row>
    <row r="178" ht="18.75">
      <c r="C178" s="164"/>
    </row>
    <row r="179" ht="18.75">
      <c r="C179" s="164"/>
    </row>
    <row r="180" ht="18.75">
      <c r="C180" s="164"/>
    </row>
    <row r="181" ht="18.75">
      <c r="C181" s="164"/>
    </row>
    <row r="182" ht="18.75">
      <c r="C182" s="164"/>
    </row>
    <row r="183" ht="18.75">
      <c r="C183" s="164"/>
    </row>
    <row r="184" ht="18.75">
      <c r="C184" s="164"/>
    </row>
    <row r="185" ht="18.75">
      <c r="C185" s="164"/>
    </row>
    <row r="186" ht="18.75">
      <c r="C186" s="164"/>
    </row>
    <row r="187" ht="18.75">
      <c r="C187" s="164"/>
    </row>
    <row r="188" ht="18.75">
      <c r="C188" s="164"/>
    </row>
    <row r="189" ht="18.75">
      <c r="C189" s="164"/>
    </row>
  </sheetData>
  <sheetProtection formatRows="0" autoFilter="0"/>
  <mergeCells count="9">
    <mergeCell ref="A13:B13"/>
    <mergeCell ref="A6:C6"/>
    <mergeCell ref="A4:C4"/>
    <mergeCell ref="A5:C5"/>
    <mergeCell ref="A1:C1"/>
    <mergeCell ref="A2:C2"/>
    <mergeCell ref="A3:C3"/>
    <mergeCell ref="A9:C9"/>
    <mergeCell ref="A8:C8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3"/>
  <sheetViews>
    <sheetView view="pageBreakPreview" zoomScaleSheetLayoutView="100" zoomScalePageLayoutView="0" workbookViewId="0" topLeftCell="A8">
      <selection activeCell="D56" sqref="D56"/>
    </sheetView>
  </sheetViews>
  <sheetFormatPr defaultColWidth="8.8515625" defaultRowHeight="15"/>
  <cols>
    <col min="1" max="1" width="29.57421875" style="138" customWidth="1"/>
    <col min="2" max="2" width="66.421875" style="140" customWidth="1"/>
    <col min="3" max="3" width="11.7109375" style="140" customWidth="1"/>
    <col min="4" max="4" width="11.28125" style="141" customWidth="1"/>
    <col min="5" max="16384" width="8.8515625" style="139" customWidth="1"/>
  </cols>
  <sheetData>
    <row r="1" spans="1:7" s="64" customFormat="1" ht="15.75" customHeight="1">
      <c r="A1" s="1483" t="s">
        <v>124</v>
      </c>
      <c r="B1" s="1483"/>
      <c r="C1" s="1483"/>
      <c r="D1" s="1483"/>
      <c r="E1" s="76"/>
      <c r="F1" s="76"/>
      <c r="G1" s="76"/>
    </row>
    <row r="2" spans="1:7" s="64" customFormat="1" ht="15.75" customHeight="1">
      <c r="A2" s="1483" t="s">
        <v>411</v>
      </c>
      <c r="B2" s="1483"/>
      <c r="C2" s="1483"/>
      <c r="D2" s="1483"/>
      <c r="E2" s="76"/>
      <c r="F2" s="76"/>
      <c r="G2" s="76"/>
    </row>
    <row r="3" spans="1:7" s="64" customFormat="1" ht="15.75" customHeight="1">
      <c r="A3" s="1483" t="s">
        <v>417</v>
      </c>
      <c r="B3" s="1483"/>
      <c r="C3" s="1483"/>
      <c r="D3" s="1483"/>
      <c r="E3" s="76"/>
      <c r="F3" s="76"/>
      <c r="G3" s="76"/>
    </row>
    <row r="4" spans="1:7" s="65" customFormat="1" ht="16.5" customHeight="1">
      <c r="A4" s="1479" t="s">
        <v>412</v>
      </c>
      <c r="B4" s="1479"/>
      <c r="C4" s="1479"/>
      <c r="D4" s="1479"/>
      <c r="E4" s="77"/>
      <c r="F4" s="77"/>
      <c r="G4" s="77"/>
    </row>
    <row r="5" spans="1:7" s="65" customFormat="1" ht="16.5" customHeight="1">
      <c r="A5" s="1479" t="s">
        <v>355</v>
      </c>
      <c r="B5" s="1479"/>
      <c r="C5" s="1479"/>
      <c r="D5" s="1479"/>
      <c r="E5" s="77"/>
      <c r="F5" s="77"/>
      <c r="G5" s="77"/>
    </row>
    <row r="6" spans="1:4" ht="15.75">
      <c r="A6" s="1476"/>
      <c r="B6" s="1476"/>
      <c r="C6" s="1476"/>
      <c r="D6" s="1476"/>
    </row>
    <row r="7" spans="2:4" ht="15.75">
      <c r="B7" s="1476"/>
      <c r="C7" s="1476"/>
      <c r="D7" s="1476"/>
    </row>
    <row r="8" spans="1:5" ht="16.5">
      <c r="A8" s="1502" t="s">
        <v>414</v>
      </c>
      <c r="B8" s="1502"/>
      <c r="C8" s="1502"/>
      <c r="D8" s="1502"/>
      <c r="E8" s="142"/>
    </row>
    <row r="9" spans="1:5" s="143" customFormat="1" ht="17.25">
      <c r="A9" s="1502" t="s">
        <v>413</v>
      </c>
      <c r="B9" s="1502"/>
      <c r="C9" s="1502"/>
      <c r="D9" s="1502"/>
      <c r="E9" s="144"/>
    </row>
    <row r="10" spans="1:4" s="143" customFormat="1" ht="18" customHeight="1">
      <c r="A10" s="1501" t="s">
        <v>359</v>
      </c>
      <c r="B10" s="1501"/>
      <c r="C10" s="1501"/>
      <c r="D10" s="1501"/>
    </row>
    <row r="11" ht="15.75">
      <c r="D11" s="141" t="s">
        <v>256</v>
      </c>
    </row>
    <row r="12" spans="1:4" s="145" customFormat="1" ht="88.5" customHeight="1">
      <c r="A12" s="152" t="s">
        <v>257</v>
      </c>
      <c r="B12" s="153" t="s">
        <v>258</v>
      </c>
      <c r="C12" s="154" t="s">
        <v>126</v>
      </c>
      <c r="D12" s="154" t="s">
        <v>125</v>
      </c>
    </row>
    <row r="13" spans="1:4" ht="18.75" customHeight="1">
      <c r="A13" s="1499" t="s">
        <v>123</v>
      </c>
      <c r="B13" s="1500"/>
      <c r="C13" s="194">
        <f>C14+C52</f>
        <v>824.4</v>
      </c>
      <c r="D13" s="194">
        <f>D14+D52</f>
        <v>557.5</v>
      </c>
    </row>
    <row r="14" spans="1:4" ht="17.25" customHeight="1">
      <c r="A14" s="165" t="s">
        <v>79</v>
      </c>
      <c r="B14" s="166" t="s">
        <v>259</v>
      </c>
      <c r="C14" s="167">
        <f>+C15+C28+C36+C39+C48+C19+C25+C45</f>
        <v>213.89999999999998</v>
      </c>
      <c r="D14" s="167">
        <f>+D15+D28+D36+D39+D48+D19+D25+D45</f>
        <v>215</v>
      </c>
    </row>
    <row r="15" spans="1:4" ht="37.5">
      <c r="A15" s="168" t="s">
        <v>260</v>
      </c>
      <c r="B15" s="169" t="s">
        <v>261</v>
      </c>
      <c r="C15" s="170">
        <f>C16</f>
        <v>21.7</v>
      </c>
      <c r="D15" s="170">
        <f>D16</f>
        <v>22.8</v>
      </c>
    </row>
    <row r="16" spans="1:4" ht="18.75">
      <c r="A16" s="182" t="s">
        <v>262</v>
      </c>
      <c r="B16" s="183" t="s">
        <v>263</v>
      </c>
      <c r="C16" s="184">
        <f>C17+C18</f>
        <v>21.7</v>
      </c>
      <c r="D16" s="184">
        <f>D17+D18</f>
        <v>22.8</v>
      </c>
    </row>
    <row r="17" spans="1:4" ht="113.25" customHeight="1">
      <c r="A17" s="155" t="s">
        <v>264</v>
      </c>
      <c r="B17" s="156" t="s">
        <v>80</v>
      </c>
      <c r="C17" s="157">
        <v>21.7</v>
      </c>
      <c r="D17" s="157">
        <v>22.8</v>
      </c>
    </row>
    <row r="18" spans="1:4" ht="150.75" customHeight="1" hidden="1">
      <c r="A18" s="129" t="s">
        <v>313</v>
      </c>
      <c r="B18" s="130" t="s">
        <v>303</v>
      </c>
      <c r="C18" s="157">
        <v>0</v>
      </c>
      <c r="D18" s="157">
        <v>0</v>
      </c>
    </row>
    <row r="19" spans="1:4" ht="24.75" customHeight="1" hidden="1">
      <c r="A19" s="228" t="s">
        <v>314</v>
      </c>
      <c r="B19" s="229" t="s">
        <v>304</v>
      </c>
      <c r="C19" s="230">
        <f>C20</f>
        <v>0</v>
      </c>
      <c r="D19" s="230">
        <f>D20</f>
        <v>0</v>
      </c>
    </row>
    <row r="20" spans="1:4" ht="41.25" customHeight="1" hidden="1">
      <c r="A20" s="231" t="s">
        <v>315</v>
      </c>
      <c r="B20" s="232" t="s">
        <v>305</v>
      </c>
      <c r="C20" s="233">
        <f>C21+C22+C23+C24</f>
        <v>0</v>
      </c>
      <c r="D20" s="233">
        <f>D21+D22+D23+D24</f>
        <v>0</v>
      </c>
    </row>
    <row r="21" spans="1:4" ht="89.25" customHeight="1" hidden="1">
      <c r="A21" s="155" t="s">
        <v>317</v>
      </c>
      <c r="B21" s="156" t="s">
        <v>320</v>
      </c>
      <c r="C21" s="157">
        <v>0</v>
      </c>
      <c r="D21" s="157">
        <v>0</v>
      </c>
    </row>
    <row r="22" spans="1:4" ht="111" customHeight="1" hidden="1">
      <c r="A22" s="155" t="s">
        <v>316</v>
      </c>
      <c r="B22" s="156" t="s">
        <v>322</v>
      </c>
      <c r="C22" s="157">
        <v>0</v>
      </c>
      <c r="D22" s="157">
        <v>0</v>
      </c>
    </row>
    <row r="23" spans="1:4" ht="93.75" customHeight="1" hidden="1">
      <c r="A23" s="155" t="s">
        <v>318</v>
      </c>
      <c r="B23" s="156" t="s">
        <v>321</v>
      </c>
      <c r="C23" s="157">
        <v>0</v>
      </c>
      <c r="D23" s="157">
        <v>0</v>
      </c>
    </row>
    <row r="24" spans="1:4" ht="90.75" customHeight="1" hidden="1">
      <c r="A24" s="155" t="s">
        <v>319</v>
      </c>
      <c r="B24" s="156" t="s">
        <v>323</v>
      </c>
      <c r="C24" s="157">
        <v>0</v>
      </c>
      <c r="D24" s="157">
        <v>0</v>
      </c>
    </row>
    <row r="25" spans="1:4" ht="23.25" customHeight="1" hidden="1">
      <c r="A25" s="228" t="s">
        <v>324</v>
      </c>
      <c r="B25" s="234" t="s">
        <v>306</v>
      </c>
      <c r="C25" s="230">
        <f>C26</f>
        <v>0</v>
      </c>
      <c r="D25" s="230">
        <f>D26</f>
        <v>0</v>
      </c>
    </row>
    <row r="26" spans="1:4" ht="19.5" customHeight="1" hidden="1">
      <c r="A26" s="235" t="s">
        <v>325</v>
      </c>
      <c r="B26" s="236" t="s">
        <v>307</v>
      </c>
      <c r="C26" s="233">
        <f>C27</f>
        <v>0</v>
      </c>
      <c r="D26" s="233">
        <f>D27</f>
        <v>0</v>
      </c>
    </row>
    <row r="27" spans="1:4" ht="18.75" customHeight="1" hidden="1">
      <c r="A27" s="237" t="s">
        <v>326</v>
      </c>
      <c r="B27" s="238" t="s">
        <v>307</v>
      </c>
      <c r="C27" s="239">
        <v>0</v>
      </c>
      <c r="D27" s="239">
        <v>0</v>
      </c>
    </row>
    <row r="28" spans="1:4" s="146" customFormat="1" ht="37.5">
      <c r="A28" s="168" t="s">
        <v>81</v>
      </c>
      <c r="B28" s="169" t="s">
        <v>82</v>
      </c>
      <c r="C28" s="170">
        <f>C29+C31</f>
        <v>192.2</v>
      </c>
      <c r="D28" s="170">
        <f>D29+D31</f>
        <v>192.2</v>
      </c>
    </row>
    <row r="29" spans="1:4" s="146" customFormat="1" ht="18.75" hidden="1">
      <c r="A29" s="182" t="s">
        <v>83</v>
      </c>
      <c r="B29" s="183" t="s">
        <v>84</v>
      </c>
      <c r="C29" s="184">
        <f>C30</f>
        <v>0</v>
      </c>
      <c r="D29" s="184">
        <f>D30</f>
        <v>0</v>
      </c>
    </row>
    <row r="30" spans="1:4" ht="54.75" customHeight="1" hidden="1">
      <c r="A30" s="155" t="s">
        <v>85</v>
      </c>
      <c r="B30" s="161" t="s">
        <v>86</v>
      </c>
      <c r="C30" s="157">
        <v>0</v>
      </c>
      <c r="D30" s="157">
        <v>0</v>
      </c>
    </row>
    <row r="31" spans="1:4" ht="17.25" customHeight="1">
      <c r="A31" s="182" t="s">
        <v>87</v>
      </c>
      <c r="B31" s="183" t="s">
        <v>88</v>
      </c>
      <c r="C31" s="184">
        <f>C32+C34</f>
        <v>192.2</v>
      </c>
      <c r="D31" s="184">
        <f>D32+D34</f>
        <v>192.2</v>
      </c>
    </row>
    <row r="32" spans="1:4" ht="75">
      <c r="A32" s="175" t="s">
        <v>89</v>
      </c>
      <c r="B32" s="176" t="s">
        <v>90</v>
      </c>
      <c r="C32" s="177">
        <f>C33</f>
        <v>136.6</v>
      </c>
      <c r="D32" s="177">
        <f>D33</f>
        <v>136.6</v>
      </c>
    </row>
    <row r="33" spans="1:4" ht="92.25" customHeight="1">
      <c r="A33" s="155" t="s">
        <v>91</v>
      </c>
      <c r="B33" s="156" t="s">
        <v>92</v>
      </c>
      <c r="C33" s="157">
        <v>136.6</v>
      </c>
      <c r="D33" s="157">
        <v>136.6</v>
      </c>
    </row>
    <row r="34" spans="1:4" ht="75">
      <c r="A34" s="175" t="s">
        <v>93</v>
      </c>
      <c r="B34" s="176" t="s">
        <v>94</v>
      </c>
      <c r="C34" s="177">
        <f>C35</f>
        <v>55.6</v>
      </c>
      <c r="D34" s="177">
        <f>D35</f>
        <v>55.6</v>
      </c>
    </row>
    <row r="35" spans="1:4" ht="97.5" customHeight="1">
      <c r="A35" s="155" t="s">
        <v>95</v>
      </c>
      <c r="B35" s="156" t="s">
        <v>96</v>
      </c>
      <c r="C35" s="157">
        <v>55.6</v>
      </c>
      <c r="D35" s="157">
        <v>55.6</v>
      </c>
    </row>
    <row r="36" spans="1:4" ht="17.25" customHeight="1" hidden="1">
      <c r="A36" s="185" t="s">
        <v>265</v>
      </c>
      <c r="B36" s="186" t="s">
        <v>266</v>
      </c>
      <c r="C36" s="170">
        <f>C37</f>
        <v>0</v>
      </c>
      <c r="D36" s="170">
        <f>D37</f>
        <v>0</v>
      </c>
    </row>
    <row r="37" spans="1:4" s="178" customFormat="1" ht="75" hidden="1">
      <c r="A37" s="179" t="s">
        <v>97</v>
      </c>
      <c r="B37" s="44" t="s">
        <v>98</v>
      </c>
      <c r="C37" s="174">
        <f>C38</f>
        <v>0</v>
      </c>
      <c r="D37" s="174">
        <f>D38</f>
        <v>0</v>
      </c>
    </row>
    <row r="38" spans="1:4" ht="95.25" customHeight="1" hidden="1">
      <c r="A38" s="240" t="s">
        <v>99</v>
      </c>
      <c r="B38" s="158" t="s">
        <v>100</v>
      </c>
      <c r="C38" s="157">
        <v>0</v>
      </c>
      <c r="D38" s="157">
        <v>0</v>
      </c>
    </row>
    <row r="39" spans="1:4" ht="75" hidden="1">
      <c r="A39" s="187" t="s">
        <v>267</v>
      </c>
      <c r="B39" s="169" t="s">
        <v>101</v>
      </c>
      <c r="C39" s="170">
        <f>C40</f>
        <v>0</v>
      </c>
      <c r="D39" s="170">
        <f>D40</f>
        <v>0</v>
      </c>
    </row>
    <row r="40" spans="1:4" ht="132" customHeight="1" hidden="1">
      <c r="A40" s="182" t="s">
        <v>268</v>
      </c>
      <c r="B40" s="241" t="s">
        <v>102</v>
      </c>
      <c r="C40" s="184">
        <f>C41+C43</f>
        <v>0</v>
      </c>
      <c r="D40" s="184">
        <f>D41+D43</f>
        <v>0</v>
      </c>
    </row>
    <row r="41" spans="1:4" ht="113.25" customHeight="1" hidden="1">
      <c r="A41" s="175" t="s">
        <v>327</v>
      </c>
      <c r="B41" s="242" t="s">
        <v>328</v>
      </c>
      <c r="C41" s="177">
        <f>C42</f>
        <v>0</v>
      </c>
      <c r="D41" s="177">
        <f>D42</f>
        <v>0</v>
      </c>
    </row>
    <row r="42" spans="1:4" ht="100.5" customHeight="1" hidden="1">
      <c r="A42" s="155" t="s">
        <v>278</v>
      </c>
      <c r="B42" s="156" t="s">
        <v>329</v>
      </c>
      <c r="C42" s="157">
        <v>0</v>
      </c>
      <c r="D42" s="157">
        <v>0</v>
      </c>
    </row>
    <row r="43" spans="1:4" ht="112.5" hidden="1">
      <c r="A43" s="224" t="s">
        <v>308</v>
      </c>
      <c r="B43" s="225" t="s">
        <v>309</v>
      </c>
      <c r="C43" s="177">
        <f>C44</f>
        <v>0</v>
      </c>
      <c r="D43" s="177">
        <f>D44</f>
        <v>0</v>
      </c>
    </row>
    <row r="44" spans="1:4" ht="95.25" customHeight="1" hidden="1">
      <c r="A44" s="128" t="s">
        <v>310</v>
      </c>
      <c r="B44" s="223" t="s">
        <v>280</v>
      </c>
      <c r="C44" s="157">
        <v>0</v>
      </c>
      <c r="D44" s="157">
        <v>0</v>
      </c>
    </row>
    <row r="45" spans="1:4" ht="56.25" customHeight="1" hidden="1">
      <c r="A45" s="187" t="s">
        <v>330</v>
      </c>
      <c r="B45" s="214" t="s">
        <v>311</v>
      </c>
      <c r="C45" s="212">
        <f>C46</f>
        <v>0</v>
      </c>
      <c r="D45" s="212">
        <f>D46</f>
        <v>0</v>
      </c>
    </row>
    <row r="46" spans="1:4" ht="19.5" customHeight="1" hidden="1">
      <c r="A46" s="216" t="s">
        <v>331</v>
      </c>
      <c r="B46" s="215" t="s">
        <v>312</v>
      </c>
      <c r="C46" s="184">
        <f>C47</f>
        <v>0</v>
      </c>
      <c r="D46" s="184">
        <f>D47</f>
        <v>0</v>
      </c>
    </row>
    <row r="47" spans="1:4" ht="37.5" hidden="1">
      <c r="A47" s="128" t="s">
        <v>286</v>
      </c>
      <c r="B47" s="226" t="s">
        <v>287</v>
      </c>
      <c r="C47" s="157">
        <v>0</v>
      </c>
      <c r="D47" s="157">
        <v>0</v>
      </c>
    </row>
    <row r="48" spans="1:4" s="180" customFormat="1" ht="37.5" hidden="1">
      <c r="A48" s="187" t="s">
        <v>269</v>
      </c>
      <c r="B48" s="188" t="s">
        <v>270</v>
      </c>
      <c r="C48" s="170">
        <f aca="true" t="shared" si="0" ref="C48:D50">C49</f>
        <v>0</v>
      </c>
      <c r="D48" s="170">
        <f t="shared" si="0"/>
        <v>0</v>
      </c>
    </row>
    <row r="49" spans="1:4" s="178" customFormat="1" ht="76.5" customHeight="1" hidden="1">
      <c r="A49" s="189" t="s">
        <v>271</v>
      </c>
      <c r="B49" s="190" t="s">
        <v>103</v>
      </c>
      <c r="C49" s="184">
        <f t="shared" si="0"/>
        <v>0</v>
      </c>
      <c r="D49" s="184">
        <f t="shared" si="0"/>
        <v>0</v>
      </c>
    </row>
    <row r="50" spans="1:4" ht="76.5" customHeight="1" hidden="1">
      <c r="A50" s="181" t="s">
        <v>332</v>
      </c>
      <c r="B50" s="24" t="s">
        <v>334</v>
      </c>
      <c r="C50" s="177">
        <f t="shared" si="0"/>
        <v>0</v>
      </c>
      <c r="D50" s="177">
        <f t="shared" si="0"/>
        <v>0</v>
      </c>
    </row>
    <row r="51" spans="1:4" ht="77.25" customHeight="1" hidden="1">
      <c r="A51" s="240" t="s">
        <v>333</v>
      </c>
      <c r="B51" s="158" t="s">
        <v>298</v>
      </c>
      <c r="C51" s="157">
        <v>0</v>
      </c>
      <c r="D51" s="157">
        <v>0</v>
      </c>
    </row>
    <row r="52" spans="1:4" ht="37.5">
      <c r="A52" s="165" t="s">
        <v>68</v>
      </c>
      <c r="B52" s="191" t="s">
        <v>104</v>
      </c>
      <c r="C52" s="192">
        <f>C53+C68</f>
        <v>610.5</v>
      </c>
      <c r="D52" s="192">
        <f>D53+D68</f>
        <v>342.5</v>
      </c>
    </row>
    <row r="53" spans="1:4" ht="37.5">
      <c r="A53" s="198" t="s">
        <v>69</v>
      </c>
      <c r="B53" s="199" t="s">
        <v>105</v>
      </c>
      <c r="C53" s="200">
        <f>C54+C59+C62+C65</f>
        <v>610.5</v>
      </c>
      <c r="D53" s="200">
        <f>D54+D59+D62+D65</f>
        <v>342.5</v>
      </c>
    </row>
    <row r="54" spans="1:4" ht="47.25" customHeight="1">
      <c r="A54" s="171" t="s">
        <v>70</v>
      </c>
      <c r="B54" s="172" t="s">
        <v>106</v>
      </c>
      <c r="C54" s="193">
        <f>C55+C57</f>
        <v>540.4</v>
      </c>
      <c r="D54" s="193">
        <f>D55+D57</f>
        <v>275.7</v>
      </c>
    </row>
    <row r="55" spans="1:4" ht="37.5">
      <c r="A55" s="173" t="s">
        <v>71</v>
      </c>
      <c r="B55" s="28" t="s">
        <v>107</v>
      </c>
      <c r="C55" s="195">
        <f>C56</f>
        <v>540.4</v>
      </c>
      <c r="D55" s="195">
        <f>D56</f>
        <v>275.7</v>
      </c>
    </row>
    <row r="56" spans="1:4" ht="39" customHeight="1">
      <c r="A56" s="243" t="s">
        <v>108</v>
      </c>
      <c r="B56" s="161" t="s">
        <v>109</v>
      </c>
      <c r="C56" s="159">
        <v>540.4</v>
      </c>
      <c r="D56" s="159">
        <v>275.7</v>
      </c>
    </row>
    <row r="57" spans="1:4" ht="35.25" customHeight="1">
      <c r="A57" s="244" t="s">
        <v>110</v>
      </c>
      <c r="B57" s="245" t="s">
        <v>111</v>
      </c>
      <c r="C57" s="195">
        <f>C58</f>
        <v>0</v>
      </c>
      <c r="D57" s="195">
        <f>D58</f>
        <v>0</v>
      </c>
    </row>
    <row r="58" spans="1:4" ht="37.5">
      <c r="A58" s="155" t="s">
        <v>112</v>
      </c>
      <c r="B58" s="156" t="s">
        <v>113</v>
      </c>
      <c r="C58" s="159">
        <v>0</v>
      </c>
      <c r="D58" s="159">
        <v>0</v>
      </c>
    </row>
    <row r="59" spans="1:4" ht="56.25" hidden="1">
      <c r="A59" s="171" t="s">
        <v>72</v>
      </c>
      <c r="B59" s="172" t="s">
        <v>114</v>
      </c>
      <c r="C59" s="193">
        <f>C60</f>
        <v>0</v>
      </c>
      <c r="D59" s="193">
        <f>D60</f>
        <v>0</v>
      </c>
    </row>
    <row r="60" spans="1:4" ht="21" customHeight="1" hidden="1">
      <c r="A60" s="173" t="s">
        <v>73</v>
      </c>
      <c r="B60" s="28" t="s">
        <v>74</v>
      </c>
      <c r="C60" s="195">
        <f>C61</f>
        <v>0</v>
      </c>
      <c r="D60" s="195">
        <f>D61</f>
        <v>0</v>
      </c>
    </row>
    <row r="61" spans="1:4" ht="17.25" customHeight="1" hidden="1">
      <c r="A61" s="155" t="s">
        <v>115</v>
      </c>
      <c r="B61" s="156" t="s">
        <v>116</v>
      </c>
      <c r="C61" s="159"/>
      <c r="D61" s="159"/>
    </row>
    <row r="62" spans="1:4" ht="35.25" customHeight="1">
      <c r="A62" s="171" t="s">
        <v>75</v>
      </c>
      <c r="B62" s="172" t="s">
        <v>117</v>
      </c>
      <c r="C62" s="193">
        <f>C63</f>
        <v>70.1</v>
      </c>
      <c r="D62" s="193">
        <f>D63</f>
        <v>66.8</v>
      </c>
    </row>
    <row r="63" spans="1:4" ht="54.75" customHeight="1">
      <c r="A63" s="173" t="s">
        <v>118</v>
      </c>
      <c r="B63" s="28" t="s">
        <v>119</v>
      </c>
      <c r="C63" s="195">
        <f>C64</f>
        <v>70.1</v>
      </c>
      <c r="D63" s="195">
        <f>D64</f>
        <v>66.8</v>
      </c>
    </row>
    <row r="64" spans="1:4" ht="56.25" customHeight="1">
      <c r="A64" s="155" t="s">
        <v>120</v>
      </c>
      <c r="B64" s="156" t="s">
        <v>121</v>
      </c>
      <c r="C64" s="159">
        <v>70.1</v>
      </c>
      <c r="D64" s="159">
        <v>66.8</v>
      </c>
    </row>
    <row r="65" spans="1:4" ht="18.75" hidden="1">
      <c r="A65" s="196" t="s">
        <v>76</v>
      </c>
      <c r="B65" s="197" t="s">
        <v>122</v>
      </c>
      <c r="C65" s="193">
        <f>C67</f>
        <v>0</v>
      </c>
      <c r="D65" s="193">
        <f>D67</f>
        <v>0</v>
      </c>
    </row>
    <row r="66" spans="1:4" ht="57" customHeight="1" hidden="1">
      <c r="A66" s="246" t="s">
        <v>335</v>
      </c>
      <c r="B66" s="248" t="s">
        <v>336</v>
      </c>
      <c r="C66" s="247"/>
      <c r="D66" s="247"/>
    </row>
    <row r="67" spans="1:4" ht="96" customHeight="1" hidden="1">
      <c r="A67" s="160" t="s">
        <v>337</v>
      </c>
      <c r="B67" s="161" t="s">
        <v>338</v>
      </c>
      <c r="C67" s="159">
        <v>0</v>
      </c>
      <c r="D67" s="159">
        <v>0</v>
      </c>
    </row>
    <row r="68" spans="1:4" ht="37.5" hidden="1">
      <c r="A68" s="201" t="s">
        <v>77</v>
      </c>
      <c r="B68" s="202" t="s">
        <v>78</v>
      </c>
      <c r="C68" s="200">
        <f>SUM(C69)</f>
        <v>0</v>
      </c>
      <c r="D68" s="200">
        <f>SUM(D69)</f>
        <v>0</v>
      </c>
    </row>
    <row r="69" spans="1:4" s="136" customFormat="1" ht="36.75" customHeight="1" hidden="1">
      <c r="A69" s="249" t="s">
        <v>339</v>
      </c>
      <c r="B69" s="250" t="s">
        <v>0</v>
      </c>
      <c r="C69" s="247">
        <f>SUM(C70)</f>
        <v>0</v>
      </c>
      <c r="D69" s="247">
        <f>SUM(D70)</f>
        <v>0</v>
      </c>
    </row>
    <row r="70" spans="1:4" ht="39" customHeight="1" hidden="1">
      <c r="A70" s="227" t="s">
        <v>272</v>
      </c>
      <c r="B70" s="217" t="s">
        <v>273</v>
      </c>
      <c r="C70" s="159">
        <v>0</v>
      </c>
      <c r="D70" s="159">
        <v>0</v>
      </c>
    </row>
    <row r="71" spans="1:3" ht="18.75">
      <c r="A71" s="162"/>
      <c r="B71" s="163"/>
      <c r="C71" s="141"/>
    </row>
    <row r="72" spans="1:4" ht="18.75">
      <c r="A72" s="162"/>
      <c r="B72" s="163"/>
      <c r="C72" s="164"/>
      <c r="D72" s="164"/>
    </row>
    <row r="73" spans="1:4" ht="18.75">
      <c r="A73" s="162"/>
      <c r="B73" s="163"/>
      <c r="C73" s="164"/>
      <c r="D73" s="164"/>
    </row>
    <row r="74" spans="1:4" ht="18.75">
      <c r="A74" s="162"/>
      <c r="B74" s="163"/>
      <c r="C74" s="164"/>
      <c r="D74" s="164"/>
    </row>
    <row r="75" spans="1:4" ht="18.75">
      <c r="A75" s="162"/>
      <c r="B75" s="163"/>
      <c r="C75" s="164"/>
      <c r="D75" s="164"/>
    </row>
    <row r="76" spans="1:4" ht="18.75">
      <c r="A76" s="162"/>
      <c r="B76" s="163"/>
      <c r="C76" s="164"/>
      <c r="D76" s="164"/>
    </row>
    <row r="77" spans="1:4" ht="18.75">
      <c r="A77" s="162"/>
      <c r="B77" s="163"/>
      <c r="C77" s="164"/>
      <c r="D77" s="164"/>
    </row>
    <row r="78" spans="1:4" ht="18.75">
      <c r="A78" s="162"/>
      <c r="B78" s="163"/>
      <c r="C78" s="164"/>
      <c r="D78" s="164"/>
    </row>
    <row r="79" spans="1:4" ht="18.75">
      <c r="A79" s="162"/>
      <c r="B79" s="163"/>
      <c r="C79" s="164"/>
      <c r="D79" s="164"/>
    </row>
    <row r="80" spans="1:4" ht="18.75">
      <c r="A80" s="162"/>
      <c r="B80" s="163"/>
      <c r="C80" s="164"/>
      <c r="D80" s="164"/>
    </row>
    <row r="81" spans="1:4" ht="18.75">
      <c r="A81" s="162"/>
      <c r="B81" s="163"/>
      <c r="C81" s="164"/>
      <c r="D81" s="164"/>
    </row>
    <row r="82" spans="1:4" ht="18.75">
      <c r="A82" s="162"/>
      <c r="B82" s="163"/>
      <c r="C82" s="164"/>
      <c r="D82" s="164"/>
    </row>
    <row r="83" spans="1:4" ht="18.75">
      <c r="A83" s="162"/>
      <c r="B83" s="163"/>
      <c r="C83" s="164"/>
      <c r="D83" s="164"/>
    </row>
    <row r="84" spans="1:4" ht="18.75">
      <c r="A84" s="162"/>
      <c r="B84" s="163"/>
      <c r="C84" s="164"/>
      <c r="D84" s="164"/>
    </row>
    <row r="85" spans="1:4" ht="18.75">
      <c r="A85" s="162"/>
      <c r="B85" s="163"/>
      <c r="C85" s="164"/>
      <c r="D85" s="164"/>
    </row>
    <row r="86" spans="1:4" ht="18.75">
      <c r="A86" s="162"/>
      <c r="B86" s="163"/>
      <c r="C86" s="164"/>
      <c r="D86" s="164"/>
    </row>
    <row r="87" spans="1:4" ht="18.75">
      <c r="A87" s="162"/>
      <c r="B87" s="163"/>
      <c r="C87" s="164"/>
      <c r="D87" s="164"/>
    </row>
    <row r="88" spans="1:4" ht="18.75">
      <c r="A88" s="162"/>
      <c r="B88" s="163"/>
      <c r="C88" s="164"/>
      <c r="D88" s="164"/>
    </row>
    <row r="89" spans="1:4" ht="18.75">
      <c r="A89" s="162"/>
      <c r="B89" s="163"/>
      <c r="C89" s="164"/>
      <c r="D89" s="164"/>
    </row>
    <row r="90" spans="1:4" ht="18.75">
      <c r="A90" s="162"/>
      <c r="B90" s="163"/>
      <c r="C90" s="164"/>
      <c r="D90" s="164"/>
    </row>
    <row r="91" spans="1:4" ht="18.75">
      <c r="A91" s="162"/>
      <c r="B91" s="163"/>
      <c r="C91" s="163"/>
      <c r="D91" s="163"/>
    </row>
    <row r="92" spans="1:4" ht="18.75">
      <c r="A92" s="162"/>
      <c r="B92" s="163"/>
      <c r="C92" s="163"/>
      <c r="D92" s="164"/>
    </row>
    <row r="93" spans="1:4" ht="18.75">
      <c r="A93" s="162"/>
      <c r="B93" s="163"/>
      <c r="C93" s="163"/>
      <c r="D93" s="164"/>
    </row>
    <row r="94" spans="1:4" ht="18.75">
      <c r="A94" s="162"/>
      <c r="B94" s="163"/>
      <c r="C94" s="163"/>
      <c r="D94" s="164"/>
    </row>
    <row r="95" spans="1:4" ht="18.75">
      <c r="A95" s="162"/>
      <c r="B95" s="163"/>
      <c r="C95" s="163"/>
      <c r="D95" s="164"/>
    </row>
    <row r="96" spans="1:4" ht="18.75">
      <c r="A96" s="162"/>
      <c r="B96" s="163"/>
      <c r="C96" s="163"/>
      <c r="D96" s="164"/>
    </row>
    <row r="97" spans="1:4" ht="18.75">
      <c r="A97" s="162"/>
      <c r="B97" s="163"/>
      <c r="C97" s="163"/>
      <c r="D97" s="164"/>
    </row>
    <row r="98" spans="1:4" ht="18.75">
      <c r="A98" s="162"/>
      <c r="B98" s="163"/>
      <c r="C98" s="163"/>
      <c r="D98" s="164"/>
    </row>
    <row r="99" spans="1:4" ht="18.75">
      <c r="A99" s="162"/>
      <c r="B99" s="163"/>
      <c r="C99" s="163"/>
      <c r="D99" s="164"/>
    </row>
    <row r="100" spans="1:4" ht="18.75">
      <c r="A100" s="162"/>
      <c r="B100" s="163"/>
      <c r="C100" s="163"/>
      <c r="D100" s="164"/>
    </row>
    <row r="101" spans="1:4" ht="18.75">
      <c r="A101" s="162"/>
      <c r="B101" s="163"/>
      <c r="C101" s="163"/>
      <c r="D101" s="164"/>
    </row>
    <row r="102" spans="1:4" ht="18.75">
      <c r="A102" s="162"/>
      <c r="B102" s="163"/>
      <c r="C102" s="163"/>
      <c r="D102" s="164"/>
    </row>
    <row r="103" spans="1:4" ht="18.75">
      <c r="A103" s="162"/>
      <c r="B103" s="163"/>
      <c r="C103" s="163"/>
      <c r="D103" s="164"/>
    </row>
    <row r="104" spans="1:4" ht="18.75">
      <c r="A104" s="162"/>
      <c r="B104" s="163"/>
      <c r="C104" s="163"/>
      <c r="D104" s="164"/>
    </row>
    <row r="105" spans="1:4" ht="18.75">
      <c r="A105" s="162"/>
      <c r="B105" s="163"/>
      <c r="C105" s="163"/>
      <c r="D105" s="164"/>
    </row>
    <row r="106" spans="1:4" ht="18.75">
      <c r="A106" s="162"/>
      <c r="B106" s="163"/>
      <c r="C106" s="163"/>
      <c r="D106" s="164"/>
    </row>
    <row r="107" spans="1:4" ht="18.75">
      <c r="A107" s="162"/>
      <c r="B107" s="163"/>
      <c r="C107" s="163"/>
      <c r="D107" s="164"/>
    </row>
    <row r="108" spans="1:4" ht="18.75">
      <c r="A108" s="162"/>
      <c r="B108" s="163"/>
      <c r="C108" s="163"/>
      <c r="D108" s="164"/>
    </row>
    <row r="109" spans="1:4" ht="18.75">
      <c r="A109" s="162"/>
      <c r="B109" s="163"/>
      <c r="C109" s="163"/>
      <c r="D109" s="164"/>
    </row>
    <row r="110" spans="1:4" ht="18.75">
      <c r="A110" s="162"/>
      <c r="B110" s="163"/>
      <c r="C110" s="163"/>
      <c r="D110" s="164"/>
    </row>
    <row r="111" spans="1:4" ht="18.75">
      <c r="A111" s="162"/>
      <c r="B111" s="163"/>
      <c r="C111" s="163"/>
      <c r="D111" s="164"/>
    </row>
    <row r="112" spans="1:4" ht="18.75">
      <c r="A112" s="162"/>
      <c r="B112" s="163"/>
      <c r="C112" s="163"/>
      <c r="D112" s="164"/>
    </row>
    <row r="113" spans="1:4" ht="18.75">
      <c r="A113" s="162"/>
      <c r="B113" s="163"/>
      <c r="C113" s="163"/>
      <c r="D113" s="164"/>
    </row>
    <row r="114" spans="1:4" ht="18.75">
      <c r="A114" s="162"/>
      <c r="B114" s="163"/>
      <c r="C114" s="163"/>
      <c r="D114" s="164"/>
    </row>
    <row r="115" spans="1:4" ht="18.75">
      <c r="A115" s="162"/>
      <c r="B115" s="163"/>
      <c r="C115" s="163"/>
      <c r="D115" s="164"/>
    </row>
    <row r="116" spans="1:4" ht="18.75">
      <c r="A116" s="162"/>
      <c r="B116" s="163"/>
      <c r="C116" s="163"/>
      <c r="D116" s="164"/>
    </row>
    <row r="117" spans="1:4" ht="18.75">
      <c r="A117" s="162"/>
      <c r="B117" s="163"/>
      <c r="C117" s="163"/>
      <c r="D117" s="164"/>
    </row>
    <row r="118" spans="1:4" ht="18.75">
      <c r="A118" s="162"/>
      <c r="B118" s="163"/>
      <c r="C118" s="163"/>
      <c r="D118" s="164"/>
    </row>
    <row r="119" spans="1:4" ht="18.75">
      <c r="A119" s="162"/>
      <c r="B119" s="163"/>
      <c r="C119" s="163"/>
      <c r="D119" s="164"/>
    </row>
    <row r="120" spans="1:4" ht="18.75">
      <c r="A120" s="162"/>
      <c r="B120" s="163"/>
      <c r="C120" s="163"/>
      <c r="D120" s="164"/>
    </row>
    <row r="121" spans="1:4" ht="18.75">
      <c r="A121" s="162"/>
      <c r="B121" s="163"/>
      <c r="C121" s="163"/>
      <c r="D121" s="164"/>
    </row>
    <row r="122" spans="1:4" ht="18.75">
      <c r="A122" s="162"/>
      <c r="B122" s="163"/>
      <c r="C122" s="163"/>
      <c r="D122" s="164"/>
    </row>
    <row r="123" spans="1:4" ht="18.75">
      <c r="A123" s="162"/>
      <c r="B123" s="163"/>
      <c r="C123" s="163"/>
      <c r="D123" s="164"/>
    </row>
    <row r="124" spans="1:4" ht="18.75">
      <c r="A124" s="162"/>
      <c r="B124" s="163"/>
      <c r="C124" s="163"/>
      <c r="D124" s="164"/>
    </row>
    <row r="125" spans="1:4" ht="18.75">
      <c r="A125" s="162"/>
      <c r="B125" s="163"/>
      <c r="C125" s="163"/>
      <c r="D125" s="164"/>
    </row>
    <row r="126" spans="1:4" ht="18.75">
      <c r="A126" s="162"/>
      <c r="B126" s="163"/>
      <c r="C126" s="163"/>
      <c r="D126" s="164"/>
    </row>
    <row r="127" spans="1:4" ht="18.75">
      <c r="A127" s="162"/>
      <c r="B127" s="163"/>
      <c r="C127" s="163"/>
      <c r="D127" s="164"/>
    </row>
    <row r="128" spans="1:4" ht="18.75">
      <c r="A128" s="162"/>
      <c r="B128" s="163"/>
      <c r="C128" s="163"/>
      <c r="D128" s="164"/>
    </row>
    <row r="129" spans="1:4" ht="18.75">
      <c r="A129" s="162"/>
      <c r="B129" s="163"/>
      <c r="C129" s="163"/>
      <c r="D129" s="164"/>
    </row>
    <row r="130" spans="1:4" ht="18.75">
      <c r="A130" s="162"/>
      <c r="B130" s="163"/>
      <c r="C130" s="163"/>
      <c r="D130" s="164"/>
    </row>
    <row r="131" spans="1:4" ht="18.75">
      <c r="A131" s="162"/>
      <c r="B131" s="163"/>
      <c r="C131" s="163"/>
      <c r="D131" s="164"/>
    </row>
    <row r="132" spans="1:4" ht="18.75">
      <c r="A132" s="162"/>
      <c r="B132" s="163"/>
      <c r="C132" s="163"/>
      <c r="D132" s="164"/>
    </row>
    <row r="133" spans="1:4" ht="18.75">
      <c r="A133" s="162"/>
      <c r="B133" s="163"/>
      <c r="C133" s="163"/>
      <c r="D133" s="164"/>
    </row>
    <row r="134" spans="1:4" ht="18.75">
      <c r="A134" s="162"/>
      <c r="B134" s="163"/>
      <c r="C134" s="163"/>
      <c r="D134" s="164"/>
    </row>
    <row r="135" spans="1:4" ht="18.75">
      <c r="A135" s="162"/>
      <c r="B135" s="163"/>
      <c r="C135" s="163"/>
      <c r="D135" s="164"/>
    </row>
    <row r="136" spans="1:4" ht="18.75">
      <c r="A136" s="162"/>
      <c r="B136" s="163"/>
      <c r="C136" s="163"/>
      <c r="D136" s="164"/>
    </row>
    <row r="137" spans="1:4" ht="18.75">
      <c r="A137" s="162"/>
      <c r="B137" s="163"/>
      <c r="C137" s="163"/>
      <c r="D137" s="164"/>
    </row>
    <row r="138" spans="1:4" ht="18.75">
      <c r="A138" s="162"/>
      <c r="B138" s="163"/>
      <c r="C138" s="163"/>
      <c r="D138" s="164"/>
    </row>
    <row r="139" spans="1:4" ht="18.75">
      <c r="A139" s="162"/>
      <c r="B139" s="163"/>
      <c r="C139" s="163"/>
      <c r="D139" s="164"/>
    </row>
    <row r="140" spans="1:4" ht="18.75">
      <c r="A140" s="162"/>
      <c r="B140" s="163"/>
      <c r="C140" s="163"/>
      <c r="D140" s="164"/>
    </row>
    <row r="141" spans="1:4" ht="18.75">
      <c r="A141" s="162"/>
      <c r="B141" s="163"/>
      <c r="C141" s="163"/>
      <c r="D141" s="164"/>
    </row>
    <row r="142" spans="1:4" ht="18.75">
      <c r="A142" s="162"/>
      <c r="B142" s="163"/>
      <c r="C142" s="163"/>
      <c r="D142" s="164"/>
    </row>
    <row r="143" spans="1:4" ht="18.75">
      <c r="A143" s="162"/>
      <c r="B143" s="163"/>
      <c r="C143" s="163"/>
      <c r="D143" s="164"/>
    </row>
    <row r="144" spans="1:4" ht="18.75">
      <c r="A144" s="162"/>
      <c r="B144" s="163"/>
      <c r="C144" s="163"/>
      <c r="D144" s="164"/>
    </row>
    <row r="145" spans="1:4" ht="18.75">
      <c r="A145" s="162"/>
      <c r="B145" s="163"/>
      <c r="C145" s="163"/>
      <c r="D145" s="164"/>
    </row>
    <row r="146" spans="1:4" ht="18.75">
      <c r="A146" s="162"/>
      <c r="B146" s="163"/>
      <c r="C146" s="163"/>
      <c r="D146" s="164"/>
    </row>
    <row r="147" spans="1:4" ht="18.75">
      <c r="A147" s="162"/>
      <c r="B147" s="163"/>
      <c r="C147" s="163"/>
      <c r="D147" s="164"/>
    </row>
    <row r="148" spans="1:4" ht="18.75">
      <c r="A148" s="162"/>
      <c r="B148" s="163"/>
      <c r="C148" s="163"/>
      <c r="D148" s="164"/>
    </row>
    <row r="149" spans="1:4" ht="18.75">
      <c r="A149" s="162"/>
      <c r="B149" s="163"/>
      <c r="C149" s="163"/>
      <c r="D149" s="164"/>
    </row>
    <row r="150" spans="1:4" ht="18.75">
      <c r="A150" s="162"/>
      <c r="B150" s="163"/>
      <c r="C150" s="163"/>
      <c r="D150" s="164"/>
    </row>
    <row r="151" spans="1:4" ht="18.75">
      <c r="A151" s="162"/>
      <c r="B151" s="163"/>
      <c r="C151" s="163"/>
      <c r="D151" s="164"/>
    </row>
    <row r="152" spans="1:4" ht="18.75">
      <c r="A152" s="162"/>
      <c r="B152" s="163"/>
      <c r="C152" s="163"/>
      <c r="D152" s="164"/>
    </row>
    <row r="153" spans="1:4" ht="18.75">
      <c r="A153" s="162"/>
      <c r="B153" s="163"/>
      <c r="C153" s="163"/>
      <c r="D153" s="164"/>
    </row>
    <row r="154" spans="1:4" ht="18.75">
      <c r="A154" s="162"/>
      <c r="B154" s="163"/>
      <c r="C154" s="163"/>
      <c r="D154" s="164"/>
    </row>
    <row r="155" spans="1:4" ht="18.75">
      <c r="A155" s="162"/>
      <c r="B155" s="163"/>
      <c r="C155" s="163"/>
      <c r="D155" s="164"/>
    </row>
    <row r="156" spans="1:4" ht="18.75">
      <c r="A156" s="162"/>
      <c r="B156" s="163"/>
      <c r="C156" s="163"/>
      <c r="D156" s="164"/>
    </row>
    <row r="157" spans="1:4" ht="18.75">
      <c r="A157" s="162"/>
      <c r="B157" s="163"/>
      <c r="C157" s="163"/>
      <c r="D157" s="164"/>
    </row>
    <row r="158" spans="1:4" ht="18.75">
      <c r="A158" s="162"/>
      <c r="B158" s="163"/>
      <c r="C158" s="163"/>
      <c r="D158" s="164"/>
    </row>
    <row r="159" spans="1:4" ht="18.75">
      <c r="A159" s="162"/>
      <c r="B159" s="163"/>
      <c r="C159" s="163"/>
      <c r="D159" s="164"/>
    </row>
    <row r="160" spans="1:4" ht="18.75">
      <c r="A160" s="162"/>
      <c r="B160" s="163"/>
      <c r="C160" s="163"/>
      <c r="D160" s="164"/>
    </row>
    <row r="161" spans="1:4" ht="18.75">
      <c r="A161" s="162"/>
      <c r="B161" s="163"/>
      <c r="C161" s="163"/>
      <c r="D161" s="164"/>
    </row>
    <row r="162" spans="1:4" ht="18.75">
      <c r="A162" s="162"/>
      <c r="B162" s="163"/>
      <c r="C162" s="163"/>
      <c r="D162" s="164"/>
    </row>
    <row r="163" spans="1:4" ht="18.75">
      <c r="A163" s="162"/>
      <c r="B163" s="163"/>
      <c r="C163" s="163"/>
      <c r="D163" s="164"/>
    </row>
    <row r="164" spans="1:4" ht="18.75">
      <c r="A164" s="162"/>
      <c r="B164" s="163"/>
      <c r="C164" s="163"/>
      <c r="D164" s="164"/>
    </row>
    <row r="165" spans="1:4" ht="18.75">
      <c r="A165" s="162"/>
      <c r="B165" s="163"/>
      <c r="C165" s="163"/>
      <c r="D165" s="164"/>
    </row>
    <row r="166" spans="1:4" ht="18.75">
      <c r="A166" s="162"/>
      <c r="B166" s="163"/>
      <c r="C166" s="163"/>
      <c r="D166" s="164"/>
    </row>
    <row r="167" spans="1:4" ht="18.75">
      <c r="A167" s="162"/>
      <c r="B167" s="163"/>
      <c r="C167" s="163"/>
      <c r="D167" s="164"/>
    </row>
    <row r="168" spans="1:4" ht="18.75">
      <c r="A168" s="162"/>
      <c r="B168" s="163"/>
      <c r="C168" s="163"/>
      <c r="D168" s="164"/>
    </row>
    <row r="169" spans="1:4" ht="18.75">
      <c r="A169" s="162"/>
      <c r="B169" s="163"/>
      <c r="C169" s="163"/>
      <c r="D169" s="164"/>
    </row>
    <row r="170" spans="1:4" ht="18.75">
      <c r="A170" s="162"/>
      <c r="B170" s="163"/>
      <c r="C170" s="163"/>
      <c r="D170" s="164"/>
    </row>
    <row r="171" spans="1:4" ht="18.75">
      <c r="A171" s="162"/>
      <c r="B171" s="163"/>
      <c r="C171" s="163"/>
      <c r="D171" s="164"/>
    </row>
    <row r="172" spans="1:4" ht="18.75">
      <c r="A172" s="162"/>
      <c r="B172" s="163"/>
      <c r="C172" s="163"/>
      <c r="D172" s="164"/>
    </row>
    <row r="173" spans="1:4" ht="18.75">
      <c r="A173" s="162"/>
      <c r="B173" s="163"/>
      <c r="C173" s="163"/>
      <c r="D173" s="164"/>
    </row>
    <row r="174" spans="1:4" ht="18.75">
      <c r="A174" s="162"/>
      <c r="B174" s="163"/>
      <c r="C174" s="163"/>
      <c r="D174" s="164"/>
    </row>
    <row r="175" spans="1:4" ht="18.75">
      <c r="A175" s="162"/>
      <c r="B175" s="163"/>
      <c r="C175" s="163"/>
      <c r="D175" s="164"/>
    </row>
    <row r="176" spans="1:4" ht="18.75">
      <c r="A176" s="162"/>
      <c r="B176" s="163"/>
      <c r="C176" s="163"/>
      <c r="D176" s="164"/>
    </row>
    <row r="177" spans="1:4" ht="18.75">
      <c r="A177" s="162"/>
      <c r="B177" s="163"/>
      <c r="C177" s="163"/>
      <c r="D177" s="164"/>
    </row>
    <row r="178" spans="1:4" ht="18.75">
      <c r="A178" s="162"/>
      <c r="B178" s="163"/>
      <c r="C178" s="163"/>
      <c r="D178" s="164"/>
    </row>
    <row r="179" spans="1:4" ht="18.75">
      <c r="A179" s="162"/>
      <c r="B179" s="163"/>
      <c r="C179" s="163"/>
      <c r="D179" s="164"/>
    </row>
    <row r="180" spans="1:4" ht="18.75">
      <c r="A180" s="162"/>
      <c r="B180" s="163"/>
      <c r="C180" s="163"/>
      <c r="D180" s="164"/>
    </row>
    <row r="181" spans="1:4" ht="18.75">
      <c r="A181" s="162"/>
      <c r="B181" s="163"/>
      <c r="C181" s="163"/>
      <c r="D181" s="164"/>
    </row>
    <row r="182" spans="1:4" ht="18.75">
      <c r="A182" s="162"/>
      <c r="B182" s="163"/>
      <c r="C182" s="163"/>
      <c r="D182" s="164"/>
    </row>
    <row r="183" spans="1:4" ht="18.75">
      <c r="A183" s="162"/>
      <c r="B183" s="163"/>
      <c r="C183" s="163"/>
      <c r="D183" s="164"/>
    </row>
  </sheetData>
  <sheetProtection formatRows="0" autoFilter="0"/>
  <mergeCells count="11">
    <mergeCell ref="A4:D4"/>
    <mergeCell ref="A5:D5"/>
    <mergeCell ref="A13:B13"/>
    <mergeCell ref="A1:D1"/>
    <mergeCell ref="A2:D2"/>
    <mergeCell ref="A3:D3"/>
    <mergeCell ref="A10:D10"/>
    <mergeCell ref="A9:D9"/>
    <mergeCell ref="B7:D7"/>
    <mergeCell ref="A8:D8"/>
    <mergeCell ref="A6:D6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2021-02-01T07:53:38Z</cp:lastPrinted>
  <dcterms:created xsi:type="dcterms:W3CDTF">2014-10-25T07:35:49Z</dcterms:created>
  <dcterms:modified xsi:type="dcterms:W3CDTF">2022-01-18T07:13:51Z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